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7520" windowHeight="8955" activeTab="1"/>
  </bookViews>
  <sheets>
    <sheet name="Сумма" sheetId="1" r:id="rId1"/>
    <sheet name="работы" sheetId="2" r:id="rId2"/>
  </sheets>
  <externalReferences>
    <externalReference r:id="rId3"/>
  </externalReferences>
  <calcPr calcId="124519" fullPrecision="0"/>
</workbook>
</file>

<file path=xl/calcChain.xml><?xml version="1.0" encoding="utf-8"?>
<calcChain xmlns="http://schemas.openxmlformats.org/spreadsheetml/2006/main">
  <c r="F37" i="2"/>
  <c r="F38" s="1"/>
  <c r="F31"/>
  <c r="F27"/>
  <c r="F23"/>
  <c r="F14"/>
  <c r="F11"/>
  <c r="F8"/>
  <c r="F31" i="1"/>
  <c r="D32"/>
  <c r="D34" s="1"/>
  <c r="K31"/>
  <c r="E31" l="1"/>
  <c r="C31" s="1"/>
  <c r="C32" s="1"/>
  <c r="B42"/>
  <c r="B44" s="1"/>
  <c r="B43"/>
  <c r="B41"/>
  <c r="F34"/>
  <c r="L32" l="1"/>
  <c r="B33"/>
  <c r="N33"/>
  <c r="L33"/>
  <c r="D33"/>
  <c r="D35" s="1"/>
  <c r="B45"/>
  <c r="M33"/>
  <c r="N32"/>
  <c r="N34" s="1"/>
  <c r="O32"/>
  <c r="O34" s="1"/>
  <c r="O33"/>
  <c r="H33"/>
  <c r="H35" s="1"/>
  <c r="J33"/>
  <c r="J35" s="1"/>
  <c r="G33"/>
  <c r="I33"/>
  <c r="I35" s="1"/>
  <c r="I32"/>
  <c r="J32"/>
  <c r="H32"/>
  <c r="G32" l="1"/>
  <c r="M32"/>
  <c r="M34" s="1"/>
  <c r="M35" s="1"/>
  <c r="K33"/>
  <c r="O35"/>
  <c r="G35"/>
  <c r="F35" s="1"/>
  <c r="F33"/>
  <c r="L34"/>
  <c r="N35"/>
  <c r="F32"/>
  <c r="K32" l="1"/>
  <c r="E32" s="1"/>
  <c r="K34"/>
  <c r="E34" s="1"/>
  <c r="C34" s="1"/>
  <c r="L35"/>
  <c r="E33"/>
  <c r="C35" l="1"/>
  <c r="K35"/>
  <c r="E35" s="1"/>
</calcChain>
</file>

<file path=xl/sharedStrings.xml><?xml version="1.0" encoding="utf-8"?>
<sst xmlns="http://schemas.openxmlformats.org/spreadsheetml/2006/main" count="77" uniqueCount="62">
  <si>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</si>
  <si>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</si>
  <si>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</si>
  <si>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</si>
  <si>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Вознаграждение за организацию обслуживание МКД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</si>
  <si>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</si>
  <si>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</si>
  <si>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</si>
  <si>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</si>
  <si>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</si>
  <si>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</si>
  <si>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</si>
  <si>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</si>
  <si>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</si>
  <si>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</si>
  <si>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</si>
  <si>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</si>
  <si>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</si>
  <si>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</si>
  <si>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</si>
  <si>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</si>
  <si>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</si>
  <si>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</si>
  <si>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Отчет Обслуживающей организации ООО " Статус2"  по выполнению работ по содержанию и текущему ремонту жилого фонда, 2015г.</t>
  </si>
  <si>
    <t>Р.В. Федорова</t>
  </si>
  <si>
    <t>Плановое начисление за 2015 год,  руб.</t>
  </si>
  <si>
    <t>Фактическая оплата за  2015 год,  руб.</t>
  </si>
  <si>
    <t>Фактическое выполнение за 2015 год, руб.</t>
  </si>
  <si>
    <t>Содержание общего имущества</t>
  </si>
  <si>
    <t>Требование пожарной безопасности</t>
  </si>
  <si>
    <t>60 лет СССР, дом 43 а</t>
  </si>
  <si>
    <t xml:space="preserve">Перечень выполненных работ </t>
  </si>
  <si>
    <t>за 2015г.</t>
  </si>
  <si>
    <r>
      <t xml:space="preserve">ул. 60 лет СССР, д.43 а-  </t>
    </r>
    <r>
      <rPr>
        <b/>
        <sz val="20"/>
        <color indexed="10"/>
        <rFont val="Arial Cyr"/>
        <charset val="204"/>
      </rPr>
      <t>ООО "Статус 2"</t>
    </r>
  </si>
  <si>
    <t>План</t>
  </si>
  <si>
    <t>Месяц</t>
  </si>
  <si>
    <t>Вид работ</t>
  </si>
  <si>
    <t>Ед. изм.</t>
  </si>
  <si>
    <t>Кол-во</t>
  </si>
  <si>
    <t>Сумма,руб</t>
  </si>
  <si>
    <t>Примечание</t>
  </si>
  <si>
    <t>Общестроительные работы</t>
  </si>
  <si>
    <t>Всего:</t>
  </si>
  <si>
    <t>Техническое обслуживание</t>
  </si>
  <si>
    <t>Сантехнические работы</t>
  </si>
  <si>
    <t>октябрь</t>
  </si>
  <si>
    <t>Восстановление системы ТС</t>
  </si>
  <si>
    <t>м</t>
  </si>
  <si>
    <t xml:space="preserve">Благоустройство </t>
  </si>
  <si>
    <t>Электротехнические работы</t>
  </si>
  <si>
    <t>март</t>
  </si>
  <si>
    <t xml:space="preserve">Замена ламп накаливания NeFS-mini </t>
  </si>
  <si>
    <t>шт</t>
  </si>
  <si>
    <t>ИТОГО:</t>
  </si>
  <si>
    <t>Утверждаю:</t>
  </si>
  <si>
    <t>Генеральный директор ООО "Статус 2"</t>
  </si>
  <si>
    <t>____________ И.С. Мансурова</t>
  </si>
  <si>
    <t>Главный энергетик</t>
  </si>
  <si>
    <t>С.А. Глебов</t>
  </si>
  <si>
    <t>ПРОСРОЧЕННАЯ ЗАДОЛЖЕННОСТЬ  ПО ОПЛАТЕ ЖКУ
на 01.01.2016г. составляет:</t>
  </si>
  <si>
    <t>Начальник участка</t>
  </si>
  <si>
    <t>О.А. Басистюк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</si>
</sst>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  <numFmt numFmtId="169" formatCode="#,##0.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9" fillId="0" borderId="35" xfId="0" applyNumberFormat="1" applyFont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31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68" fontId="16" fillId="0" borderId="29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168" fontId="16" fillId="0" borderId="2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68" fontId="0" fillId="0" borderId="0" xfId="0" applyNumberFormat="1"/>
    <xf numFmtId="0" fontId="16" fillId="0" borderId="23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168" fontId="20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6" fillId="0" borderId="47" xfId="0" applyFont="1" applyBorder="1" applyAlignment="1">
      <alignment horizontal="center" vertical="center" textRotation="90" wrapText="1"/>
    </xf>
    <xf numFmtId="0" fontId="18" fillId="0" borderId="46" xfId="0" applyFont="1" applyBorder="1" applyAlignment="1">
      <alignment horizontal="left" vertical="center"/>
    </xf>
    <xf numFmtId="0" fontId="21" fillId="0" borderId="46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0" fillId="0" borderId="46" xfId="0" applyBorder="1"/>
    <xf numFmtId="0" fontId="0" fillId="0" borderId="49" xfId="0" applyBorder="1"/>
    <xf numFmtId="0" fontId="0" fillId="0" borderId="46" xfId="0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8" fillId="0" borderId="24" xfId="0" applyFont="1" applyBorder="1" applyAlignment="1">
      <alignment horizontal="left" vertical="center"/>
    </xf>
    <xf numFmtId="0" fontId="2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16" fillId="4" borderId="47" xfId="0" applyFont="1" applyFill="1" applyBorder="1" applyAlignment="1">
      <alignment horizontal="center" vertical="center" textRotation="90" wrapText="1"/>
    </xf>
    <xf numFmtId="0" fontId="18" fillId="4" borderId="46" xfId="0" applyFont="1" applyFill="1" applyBorder="1" applyAlignment="1">
      <alignment horizontal="left" vertical="center"/>
    </xf>
    <xf numFmtId="0" fontId="20" fillId="0" borderId="46" xfId="0" applyFont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0" fillId="4" borderId="0" xfId="0" applyFill="1"/>
    <xf numFmtId="0" fontId="16" fillId="4" borderId="13" xfId="0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textRotation="90" wrapText="1"/>
    </xf>
    <xf numFmtId="0" fontId="18" fillId="4" borderId="24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/>
    </xf>
    <xf numFmtId="0" fontId="0" fillId="0" borderId="14" xfId="0" applyBorder="1"/>
    <xf numFmtId="0" fontId="18" fillId="4" borderId="50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4" fontId="23" fillId="4" borderId="9" xfId="0" applyNumberFormat="1" applyFont="1" applyFill="1" applyBorder="1" applyAlignment="1">
      <alignment horizontal="center" vertical="center" wrapText="1"/>
    </xf>
    <xf numFmtId="0" fontId="0" fillId="0" borderId="51" xfId="0" applyBorder="1"/>
    <xf numFmtId="0" fontId="21" fillId="0" borderId="9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textRotation="90" wrapText="1"/>
    </xf>
    <xf numFmtId="0" fontId="18" fillId="4" borderId="9" xfId="0" applyFont="1" applyFill="1" applyBorder="1" applyAlignment="1">
      <alignment horizontal="left" vertical="center"/>
    </xf>
    <xf numFmtId="0" fontId="19" fillId="4" borderId="9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/>
    </xf>
    <xf numFmtId="0" fontId="24" fillId="4" borderId="9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wrapText="1"/>
    </xf>
    <xf numFmtId="0" fontId="20" fillId="0" borderId="24" xfId="0" applyFont="1" applyBorder="1" applyAlignment="1">
      <alignment horizontal="center" vertical="center"/>
    </xf>
    <xf numFmtId="0" fontId="20" fillId="4" borderId="46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 textRotation="90" wrapText="1"/>
    </xf>
    <xf numFmtId="0" fontId="18" fillId="4" borderId="52" xfId="0" applyFont="1" applyFill="1" applyBorder="1" applyAlignment="1">
      <alignment vertical="center"/>
    </xf>
    <xf numFmtId="0" fontId="25" fillId="0" borderId="9" xfId="0" applyFont="1" applyFill="1" applyBorder="1" applyAlignment="1">
      <alignment vertical="top" wrapText="1"/>
    </xf>
    <xf numFmtId="0" fontId="25" fillId="0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8" xfId="0" applyBorder="1"/>
    <xf numFmtId="0" fontId="18" fillId="0" borderId="50" xfId="0" applyFont="1" applyBorder="1" applyAlignment="1">
      <alignment horizontal="left"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169" fontId="3" fillId="4" borderId="9" xfId="0" applyNumberFormat="1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textRotation="90" wrapText="1"/>
    </xf>
    <xf numFmtId="0" fontId="18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6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8" fontId="0" fillId="0" borderId="19" xfId="0" applyNumberFormat="1" applyBorder="1"/>
    <xf numFmtId="0" fontId="0" fillId="0" borderId="20" xfId="0" applyBorder="1"/>
    <xf numFmtId="0" fontId="16" fillId="0" borderId="0" xfId="0" applyFont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168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26" fillId="0" borderId="0" xfId="0" applyFont="1" applyAlignment="1">
      <alignment horizontal="left"/>
    </xf>
    <xf numFmtId="4" fontId="6" fillId="0" borderId="35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A36" sqref="A36:F36"/>
    </sheetView>
  </sheetViews>
  <sheetFormatPr defaultRowHeight="12.75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>
      <c r="K2" s="269" t="s">
        <v>54</v>
      </c>
      <c r="L2" s="269"/>
      <c r="M2" s="269"/>
      <c r="N2" s="269"/>
    </row>
    <row r="3" spans="1:15" ht="15.75">
      <c r="K3" s="269" t="s">
        <v>55</v>
      </c>
      <c r="L3" s="269"/>
      <c r="M3" s="269"/>
      <c r="N3" s="269"/>
    </row>
    <row r="4" spans="1:15" ht="15.75">
      <c r="K4" s="269" t="s">
        <v>56</v>
      </c>
      <c r="L4" s="269"/>
      <c r="M4" s="269"/>
      <c r="N4" s="269"/>
    </row>
    <row r="5" spans="1:15" ht="15.75">
      <c r="K5" s="269"/>
      <c r="L5" s="269"/>
      <c r="M5" s="269"/>
      <c r="N5" s="269"/>
    </row>
    <row r="6" spans="1:15" ht="15.75">
      <c r="K6" s="269"/>
      <c r="L6" s="269"/>
      <c r="M6" s="269"/>
      <c r="N6" s="269"/>
    </row>
    <row r="7" spans="1:15" s="3" customFormat="1" ht="15.75">
      <c r="A7" s="278" t="s">
        <v>23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</row>
    <row r="8" spans="1:15" ht="18.75">
      <c r="A8" s="279" t="s">
        <v>30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15" ht="19.5" thickBot="1">
      <c r="A9" s="5" t="s">
        <v>0</v>
      </c>
      <c r="B9" s="4"/>
      <c r="C9" s="4"/>
      <c r="E9" s="137">
        <v>289.2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6" customFormat="1" ht="14.25" customHeight="1">
      <c r="A10" s="280" t="s">
        <v>1</v>
      </c>
      <c r="B10" s="282" t="s">
        <v>2</v>
      </c>
      <c r="C10" s="285" t="s">
        <v>3</v>
      </c>
      <c r="D10" s="287" t="s">
        <v>4</v>
      </c>
      <c r="E10" s="285" t="s">
        <v>5</v>
      </c>
      <c r="F10" s="289" t="s">
        <v>6</v>
      </c>
      <c r="G10" s="291" t="s">
        <v>7</v>
      </c>
      <c r="H10" s="291"/>
      <c r="I10" s="291"/>
      <c r="J10" s="292"/>
      <c r="K10" s="289" t="s">
        <v>8</v>
      </c>
      <c r="L10" s="293" t="s">
        <v>7</v>
      </c>
      <c r="M10" s="293"/>
      <c r="N10" s="293"/>
      <c r="O10" s="294"/>
    </row>
    <row r="11" spans="1:15" s="6" customFormat="1" ht="37.5" customHeight="1">
      <c r="A11" s="281"/>
      <c r="B11" s="283"/>
      <c r="C11" s="286"/>
      <c r="D11" s="288"/>
      <c r="E11" s="286"/>
      <c r="F11" s="290"/>
      <c r="G11" s="275" t="s">
        <v>9</v>
      </c>
      <c r="H11" s="275" t="s">
        <v>10</v>
      </c>
      <c r="I11" s="275" t="s">
        <v>11</v>
      </c>
      <c r="J11" s="276" t="s">
        <v>12</v>
      </c>
      <c r="K11" s="290"/>
      <c r="L11" s="277" t="s">
        <v>28</v>
      </c>
      <c r="M11" s="275" t="s">
        <v>13</v>
      </c>
      <c r="N11" s="277" t="s">
        <v>29</v>
      </c>
      <c r="O11" s="276" t="s">
        <v>14</v>
      </c>
    </row>
    <row r="12" spans="1:15" s="6" customFormat="1" ht="44.25" customHeight="1">
      <c r="A12" s="281"/>
      <c r="B12" s="284"/>
      <c r="C12" s="286"/>
      <c r="D12" s="288"/>
      <c r="E12" s="286"/>
      <c r="F12" s="290"/>
      <c r="G12" s="275"/>
      <c r="H12" s="275"/>
      <c r="I12" s="275"/>
      <c r="J12" s="276"/>
      <c r="K12" s="290"/>
      <c r="L12" s="277"/>
      <c r="M12" s="275"/>
      <c r="N12" s="277"/>
      <c r="O12" s="276"/>
    </row>
    <row r="13" spans="1:15" s="16" customFormat="1" ht="14.25" hidden="1" customHeight="1">
      <c r="A13" s="7"/>
      <c r="B13" s="8"/>
      <c r="C13" s="9"/>
      <c r="D13" s="10"/>
      <c r="E13" s="11"/>
      <c r="F13" s="12"/>
      <c r="G13" s="13"/>
      <c r="H13" s="13"/>
      <c r="I13" s="13"/>
      <c r="J13" s="13"/>
      <c r="K13" s="14"/>
      <c r="L13" s="13"/>
      <c r="M13" s="13"/>
      <c r="N13" s="13"/>
      <c r="O13" s="15"/>
    </row>
    <row r="14" spans="1:15" hidden="1">
      <c r="A14" s="17"/>
      <c r="B14" s="18"/>
      <c r="C14" s="19"/>
      <c r="D14" s="20"/>
      <c r="E14" s="21"/>
      <c r="F14" s="22"/>
      <c r="G14" s="23"/>
      <c r="H14" s="23"/>
      <c r="I14" s="23"/>
      <c r="J14" s="24"/>
      <c r="K14" s="25"/>
      <c r="L14" s="26"/>
      <c r="M14" s="26"/>
      <c r="N14" s="26"/>
      <c r="O14" s="27"/>
    </row>
    <row r="15" spans="1:15" hidden="1">
      <c r="A15" s="17"/>
      <c r="B15" s="28"/>
      <c r="C15" s="19"/>
      <c r="D15" s="20"/>
      <c r="E15" s="21"/>
      <c r="F15" s="22"/>
      <c r="G15" s="23"/>
      <c r="H15" s="23"/>
      <c r="I15" s="23"/>
      <c r="J15" s="24"/>
      <c r="K15" s="25"/>
      <c r="L15" s="23"/>
      <c r="M15" s="23"/>
      <c r="N15" s="23"/>
      <c r="O15" s="24"/>
    </row>
    <row r="16" spans="1:15" ht="13.5" hidden="1" thickBot="1">
      <c r="A16" s="29"/>
      <c r="B16" s="30"/>
      <c r="C16" s="31"/>
      <c r="D16" s="32"/>
      <c r="E16" s="33"/>
      <c r="F16" s="34"/>
      <c r="G16" s="35"/>
      <c r="H16" s="35"/>
      <c r="I16" s="35"/>
      <c r="J16" s="36"/>
      <c r="K16" s="37"/>
      <c r="L16" s="35"/>
      <c r="M16" s="35"/>
      <c r="N16" s="35"/>
      <c r="O16" s="36"/>
    </row>
    <row r="17" spans="1:15" s="49" customFormat="1" ht="13.5" hidden="1" thickBot="1">
      <c r="A17" s="38"/>
      <c r="B17" s="39"/>
      <c r="C17" s="40"/>
      <c r="D17" s="41"/>
      <c r="E17" s="42"/>
      <c r="F17" s="43"/>
      <c r="G17" s="44"/>
      <c r="H17" s="44"/>
      <c r="I17" s="44"/>
      <c r="J17" s="45"/>
      <c r="K17" s="46"/>
      <c r="L17" s="47"/>
      <c r="M17" s="47"/>
      <c r="N17" s="47"/>
      <c r="O17" s="48"/>
    </row>
    <row r="18" spans="1:15" hidden="1">
      <c r="A18" s="50"/>
      <c r="B18" s="51"/>
      <c r="C18" s="52"/>
      <c r="D18" s="53"/>
      <c r="E18" s="52"/>
      <c r="F18" s="52"/>
      <c r="G18" s="53"/>
      <c r="H18" s="53"/>
      <c r="I18" s="53"/>
      <c r="J18" s="53"/>
      <c r="K18" s="54"/>
      <c r="L18" s="55"/>
      <c r="M18" s="55"/>
      <c r="N18" s="55"/>
      <c r="O18" s="56"/>
    </row>
    <row r="19" spans="1:15" s="16" customFormat="1" ht="12.75" hidden="1" customHeight="1">
      <c r="A19" s="57"/>
      <c r="B19" s="58"/>
      <c r="C19" s="59"/>
      <c r="D19" s="60"/>
      <c r="E19" s="59"/>
      <c r="F19" s="61"/>
      <c r="G19" s="62"/>
      <c r="H19" s="62"/>
      <c r="I19" s="62"/>
      <c r="J19" s="63"/>
      <c r="K19" s="61"/>
      <c r="L19" s="62"/>
      <c r="M19" s="62"/>
      <c r="N19" s="62"/>
      <c r="O19" s="63"/>
    </row>
    <row r="20" spans="1:15" hidden="1">
      <c r="A20" s="17"/>
      <c r="B20" s="18"/>
      <c r="C20" s="64"/>
      <c r="D20" s="20"/>
      <c r="E20" s="64"/>
      <c r="F20" s="22"/>
      <c r="G20" s="23"/>
      <c r="H20" s="23"/>
      <c r="I20" s="23"/>
      <c r="J20" s="24"/>
      <c r="K20" s="25"/>
      <c r="L20" s="26"/>
      <c r="M20" s="26"/>
      <c r="N20" s="26"/>
      <c r="O20" s="27"/>
    </row>
    <row r="21" spans="1:15" hidden="1">
      <c r="A21" s="17"/>
      <c r="B21" s="28"/>
      <c r="C21" s="64"/>
      <c r="D21" s="20"/>
      <c r="E21" s="64"/>
      <c r="F21" s="22"/>
      <c r="G21" s="23"/>
      <c r="H21" s="23"/>
      <c r="I21" s="23"/>
      <c r="J21" s="24"/>
      <c r="K21" s="25"/>
      <c r="L21" s="23"/>
      <c r="M21" s="23"/>
      <c r="N21" s="23"/>
      <c r="O21" s="24"/>
    </row>
    <row r="22" spans="1:15" ht="13.5" hidden="1" thickBot="1">
      <c r="A22" s="29"/>
      <c r="B22" s="30"/>
      <c r="C22" s="65"/>
      <c r="D22" s="32"/>
      <c r="E22" s="65"/>
      <c r="F22" s="66"/>
      <c r="G22" s="67"/>
      <c r="H22" s="67"/>
      <c r="I22" s="67"/>
      <c r="J22" s="68"/>
      <c r="K22" s="69"/>
      <c r="L22" s="67"/>
      <c r="M22" s="67"/>
      <c r="N22" s="67"/>
      <c r="O22" s="68"/>
    </row>
    <row r="23" spans="1:15" ht="13.5" hidden="1" thickBot="1">
      <c r="A23" s="70"/>
      <c r="B23" s="71"/>
      <c r="C23" s="40"/>
      <c r="D23" s="41"/>
      <c r="E23" s="40"/>
      <c r="F23" s="72"/>
      <c r="G23" s="41"/>
      <c r="H23" s="41"/>
      <c r="I23" s="41"/>
      <c r="J23" s="73"/>
      <c r="K23" s="69"/>
      <c r="L23" s="74"/>
      <c r="M23" s="74"/>
      <c r="N23" s="74"/>
      <c r="O23" s="75"/>
    </row>
    <row r="24" spans="1:15" hidden="1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  <c r="L24" s="77"/>
      <c r="M24" s="77"/>
      <c r="N24" s="77"/>
      <c r="O24" s="79"/>
    </row>
    <row r="25" spans="1:15" hidden="1">
      <c r="A25" s="7"/>
      <c r="B25" s="8"/>
      <c r="C25" s="9"/>
      <c r="D25" s="10"/>
      <c r="E25" s="9"/>
      <c r="F25" s="12"/>
      <c r="G25" s="13"/>
      <c r="H25" s="13"/>
      <c r="I25" s="13"/>
      <c r="J25" s="13"/>
      <c r="K25" s="12"/>
      <c r="L25" s="13"/>
      <c r="M25" s="13"/>
      <c r="N25" s="13"/>
      <c r="O25" s="15"/>
    </row>
    <row r="26" spans="1:15" hidden="1">
      <c r="A26" s="17"/>
      <c r="B26" s="18"/>
      <c r="C26" s="64"/>
      <c r="D26" s="20"/>
      <c r="E26" s="64"/>
      <c r="F26" s="22"/>
      <c r="G26" s="23"/>
      <c r="H26" s="23"/>
      <c r="I26" s="23"/>
      <c r="J26" s="24"/>
      <c r="K26" s="25"/>
      <c r="L26" s="26"/>
      <c r="M26" s="26"/>
      <c r="N26" s="26"/>
      <c r="O26" s="27"/>
    </row>
    <row r="27" spans="1:15" ht="26.25" hidden="1" customHeight="1">
      <c r="A27" s="17"/>
      <c r="B27" s="28"/>
      <c r="C27" s="64"/>
      <c r="D27" s="20"/>
      <c r="E27" s="64"/>
      <c r="F27" s="22"/>
      <c r="G27" s="23"/>
      <c r="H27" s="23"/>
      <c r="I27" s="23"/>
      <c r="J27" s="24"/>
      <c r="K27" s="25"/>
      <c r="L27" s="23"/>
      <c r="M27" s="23"/>
      <c r="N27" s="23"/>
      <c r="O27" s="24"/>
    </row>
    <row r="28" spans="1:15" ht="13.5" hidden="1" thickBot="1">
      <c r="A28" s="29"/>
      <c r="B28" s="30"/>
      <c r="C28" s="65"/>
      <c r="D28" s="32"/>
      <c r="E28" s="65"/>
      <c r="F28" s="66"/>
      <c r="G28" s="67"/>
      <c r="H28" s="67"/>
      <c r="I28" s="67"/>
      <c r="J28" s="68"/>
      <c r="K28" s="69"/>
      <c r="L28" s="67"/>
      <c r="M28" s="67"/>
      <c r="N28" s="67"/>
      <c r="O28" s="68"/>
    </row>
    <row r="29" spans="1:15" ht="13.5" hidden="1" thickBot="1">
      <c r="A29" s="70"/>
      <c r="B29" s="71"/>
      <c r="C29" s="40"/>
      <c r="D29" s="41"/>
      <c r="E29" s="40"/>
      <c r="F29" s="72"/>
      <c r="G29" s="41"/>
      <c r="H29" s="41"/>
      <c r="I29" s="41"/>
      <c r="J29" s="73"/>
      <c r="K29" s="66"/>
      <c r="L29" s="74"/>
      <c r="M29" s="74"/>
      <c r="N29" s="74"/>
      <c r="O29" s="75"/>
    </row>
    <row r="30" spans="1:15" ht="13.5" thickBot="1">
      <c r="A30" s="76"/>
      <c r="B30" s="77"/>
      <c r="C30" s="77"/>
      <c r="D30" s="80"/>
      <c r="E30" s="77"/>
      <c r="F30" s="77"/>
      <c r="G30" s="77"/>
      <c r="H30" s="77"/>
      <c r="I30" s="77"/>
      <c r="J30" s="77"/>
      <c r="K30" s="78"/>
      <c r="L30" s="77"/>
      <c r="M30" s="77"/>
      <c r="N30" s="77"/>
      <c r="O30" s="79"/>
    </row>
    <row r="31" spans="1:15" s="118" customFormat="1" ht="18" customHeight="1" thickBot="1">
      <c r="A31" s="111" t="s">
        <v>15</v>
      </c>
      <c r="B31" s="112"/>
      <c r="C31" s="113">
        <f>D31+E31</f>
        <v>30.11</v>
      </c>
      <c r="D31" s="114">
        <v>0</v>
      </c>
      <c r="E31" s="113">
        <f>F31+K31</f>
        <v>30.11</v>
      </c>
      <c r="F31" s="113">
        <f>G31+H31+I31+J31</f>
        <v>16.940000000000001</v>
      </c>
      <c r="G31" s="115">
        <v>10.85</v>
      </c>
      <c r="H31" s="116">
        <v>2.94</v>
      </c>
      <c r="I31" s="116">
        <v>1.2</v>
      </c>
      <c r="J31" s="116">
        <v>1.95</v>
      </c>
      <c r="K31" s="113">
        <f>L31+M31+N31+O31</f>
        <v>13.17</v>
      </c>
      <c r="L31" s="115">
        <v>1.45</v>
      </c>
      <c r="M31" s="116">
        <v>8.7799999999999994</v>
      </c>
      <c r="N31" s="116">
        <v>0.28000000000000003</v>
      </c>
      <c r="O31" s="117">
        <v>2.66</v>
      </c>
    </row>
    <row r="32" spans="1:15" ht="24.75" customHeight="1" thickBot="1">
      <c r="A32" s="17" t="s">
        <v>25</v>
      </c>
      <c r="B32" s="18">
        <v>1</v>
      </c>
      <c r="C32" s="81">
        <f>C31*E9*12</f>
        <v>104493.7</v>
      </c>
      <c r="D32" s="20">
        <f>D31*E9*11</f>
        <v>0</v>
      </c>
      <c r="E32" s="64">
        <f>F32+K32</f>
        <v>104493</v>
      </c>
      <c r="F32" s="64">
        <f>G32+H32+I32+J32</f>
        <v>58788</v>
      </c>
      <c r="G32" s="82">
        <f>G31/C31*C32</f>
        <v>37654</v>
      </c>
      <c r="H32" s="23">
        <f>H31/C31*C32</f>
        <v>10203</v>
      </c>
      <c r="I32" s="23">
        <f>I31/C31*C32</f>
        <v>4164</v>
      </c>
      <c r="J32" s="24">
        <f>J31/C31*C32</f>
        <v>6767</v>
      </c>
      <c r="K32" s="134">
        <f>L32+M32+N32+O32</f>
        <v>45705</v>
      </c>
      <c r="L32" s="83">
        <f>L31/C31*C32</f>
        <v>5032</v>
      </c>
      <c r="M32" s="26">
        <f>M31/C31*C32</f>
        <v>30470</v>
      </c>
      <c r="N32" s="26">
        <f>N31/C31*C32</f>
        <v>972</v>
      </c>
      <c r="O32" s="27">
        <f>O31/C31*C32</f>
        <v>9231</v>
      </c>
    </row>
    <row r="33" spans="1:15" ht="26.25" customHeight="1" thickBot="1">
      <c r="A33" s="126" t="s">
        <v>26</v>
      </c>
      <c r="B33" s="127">
        <f>(C33/C32)%*100</f>
        <v>0.50349999999999995</v>
      </c>
      <c r="C33" s="128">
        <v>52616.3</v>
      </c>
      <c r="D33" s="129">
        <f>D31/C31*C33</f>
        <v>0</v>
      </c>
      <c r="E33" s="130">
        <f>F33+K33</f>
        <v>52617</v>
      </c>
      <c r="F33" s="130">
        <f>G33+H33+I33+J33</f>
        <v>29603</v>
      </c>
      <c r="G33" s="131">
        <f>G31/C31*C33</f>
        <v>18960</v>
      </c>
      <c r="H33" s="132">
        <f>H31/C31*C33</f>
        <v>5138</v>
      </c>
      <c r="I33" s="132">
        <f>I31/C31*C33</f>
        <v>2097</v>
      </c>
      <c r="J33" s="133">
        <f>J31/C31*C33</f>
        <v>3408</v>
      </c>
      <c r="K33" s="135">
        <f t="shared" ref="K33:K35" si="0">L33+M33+N33+O33</f>
        <v>23014</v>
      </c>
      <c r="L33" s="131">
        <f>L31/C31*C33</f>
        <v>2534</v>
      </c>
      <c r="M33" s="132">
        <f>M31/C31*C33</f>
        <v>15343</v>
      </c>
      <c r="N33" s="132">
        <f>N31/C31*C33</f>
        <v>489</v>
      </c>
      <c r="O33" s="133">
        <f>O31/C31*C33</f>
        <v>4648</v>
      </c>
    </row>
    <row r="34" spans="1:15" ht="34.5" customHeight="1" thickBot="1">
      <c r="A34" s="119" t="s">
        <v>27</v>
      </c>
      <c r="B34" s="120"/>
      <c r="C34" s="121">
        <f>D34+E34</f>
        <v>46370</v>
      </c>
      <c r="D34" s="122">
        <f>D32</f>
        <v>0</v>
      </c>
      <c r="E34" s="121">
        <f>F34+K34</f>
        <v>46370</v>
      </c>
      <c r="F34" s="121">
        <f>G34+H34+I34+J34</f>
        <v>665</v>
      </c>
      <c r="G34" s="123"/>
      <c r="H34" s="124">
        <v>235</v>
      </c>
      <c r="I34" s="124">
        <v>430</v>
      </c>
      <c r="J34" s="125"/>
      <c r="K34" s="136">
        <f t="shared" si="0"/>
        <v>45705</v>
      </c>
      <c r="L34" s="123">
        <f t="shared" ref="L34:O34" si="1">L32</f>
        <v>5032</v>
      </c>
      <c r="M34" s="124">
        <f t="shared" si="1"/>
        <v>30470</v>
      </c>
      <c r="N34" s="124">
        <f t="shared" si="1"/>
        <v>972</v>
      </c>
      <c r="O34" s="125">
        <f t="shared" si="1"/>
        <v>9231</v>
      </c>
    </row>
    <row r="35" spans="1:15" ht="24.75" customHeight="1" thickBot="1">
      <c r="A35" s="70" t="s">
        <v>16</v>
      </c>
      <c r="B35" s="71"/>
      <c r="C35" s="84">
        <f>C34-C33</f>
        <v>-6246</v>
      </c>
      <c r="D35" s="41">
        <f>D34-D33</f>
        <v>0</v>
      </c>
      <c r="E35" s="84">
        <f>F35+K35</f>
        <v>-6247</v>
      </c>
      <c r="F35" s="84">
        <f>G35+H35+I35+J35</f>
        <v>-28938</v>
      </c>
      <c r="G35" s="85">
        <f>G34-G33</f>
        <v>-18960</v>
      </c>
      <c r="H35" s="41">
        <f>H34-H33</f>
        <v>-4903</v>
      </c>
      <c r="I35" s="41">
        <f>I34-I33</f>
        <v>-1667</v>
      </c>
      <c r="J35" s="73">
        <f>J34-J33</f>
        <v>-3408</v>
      </c>
      <c r="K35" s="270">
        <f t="shared" si="0"/>
        <v>22691</v>
      </c>
      <c r="L35" s="86">
        <f>L34-L33</f>
        <v>2498</v>
      </c>
      <c r="M35" s="87">
        <f t="shared" ref="M35:O35" si="2">M34-M33</f>
        <v>15127</v>
      </c>
      <c r="N35" s="87">
        <f t="shared" si="2"/>
        <v>483</v>
      </c>
      <c r="O35" s="110">
        <f t="shared" si="2"/>
        <v>4583</v>
      </c>
    </row>
    <row r="36" spans="1:15" s="2" customFormat="1" ht="30.75" customHeight="1" thickBot="1">
      <c r="A36" s="271" t="s">
        <v>59</v>
      </c>
      <c r="B36" s="272"/>
      <c r="C36" s="272"/>
      <c r="D36" s="272"/>
      <c r="E36" s="273">
        <v>48338.400000000001</v>
      </c>
      <c r="F36" s="274"/>
      <c r="G36" s="77"/>
      <c r="H36" s="77"/>
      <c r="I36" s="77"/>
      <c r="J36" s="77"/>
      <c r="K36" s="88"/>
      <c r="L36" s="77"/>
      <c r="M36" s="77"/>
      <c r="N36" s="77"/>
      <c r="O36" s="77"/>
    </row>
    <row r="37" spans="1:15">
      <c r="D37" s="89"/>
    </row>
    <row r="38" spans="1:15" s="2" customFormat="1" hidden="1">
      <c r="A38" s="298" t="s">
        <v>17</v>
      </c>
      <c r="B38" s="301" t="s">
        <v>18</v>
      </c>
      <c r="C38" s="295"/>
      <c r="D38" s="297"/>
      <c r="E38" s="295"/>
      <c r="F38" s="295"/>
      <c r="G38" s="296"/>
      <c r="H38" s="296"/>
      <c r="I38" s="296"/>
      <c r="J38" s="296"/>
      <c r="K38" s="295"/>
      <c r="L38" s="296"/>
      <c r="M38" s="296"/>
      <c r="N38" s="296"/>
      <c r="O38" s="296"/>
    </row>
    <row r="39" spans="1:15" s="2" customFormat="1" ht="12.75" hidden="1" customHeight="1">
      <c r="A39" s="299"/>
      <c r="B39" s="302"/>
      <c r="C39" s="295"/>
      <c r="D39" s="297"/>
      <c r="E39" s="295"/>
      <c r="F39" s="295"/>
      <c r="G39" s="297"/>
      <c r="H39" s="297"/>
      <c r="I39" s="297"/>
      <c r="J39" s="297"/>
      <c r="K39" s="295"/>
      <c r="L39" s="297"/>
      <c r="M39" s="297"/>
      <c r="N39" s="297"/>
      <c r="O39" s="297"/>
    </row>
    <row r="40" spans="1:15" s="90" customFormat="1" ht="60" hidden="1" customHeight="1">
      <c r="A40" s="300"/>
      <c r="B40" s="303"/>
      <c r="C40" s="295"/>
      <c r="D40" s="297"/>
      <c r="E40" s="295"/>
      <c r="F40" s="295"/>
      <c r="G40" s="297"/>
      <c r="H40" s="297"/>
      <c r="I40" s="297"/>
      <c r="J40" s="297"/>
      <c r="K40" s="295"/>
      <c r="L40" s="297"/>
      <c r="M40" s="297"/>
      <c r="N40" s="297"/>
      <c r="O40" s="297"/>
    </row>
    <row r="41" spans="1:15" hidden="1">
      <c r="A41" s="91" t="s">
        <v>15</v>
      </c>
      <c r="B41" s="92">
        <f>2.2</f>
        <v>2.2000000000000002</v>
      </c>
      <c r="C41" s="93"/>
      <c r="D41" s="94"/>
      <c r="E41" s="95"/>
      <c r="F41" s="96"/>
      <c r="G41" s="96"/>
      <c r="H41" s="96"/>
      <c r="I41" s="96"/>
      <c r="J41" s="96"/>
      <c r="K41" s="95"/>
      <c r="L41" s="96"/>
      <c r="M41" s="96"/>
      <c r="N41" s="96"/>
      <c r="O41" s="96"/>
    </row>
    <row r="42" spans="1:15" s="90" customFormat="1" ht="31.5" hidden="1">
      <c r="A42" s="97" t="s">
        <v>19</v>
      </c>
      <c r="B42" s="98">
        <f>'[1]8 марта,8,10,12'!$G$272</f>
        <v>47995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>
      <c r="A43" s="102" t="s">
        <v>20</v>
      </c>
      <c r="B43" s="103">
        <f>'[1]8 марта,8,10,12'!$K$272</f>
        <v>33417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31.5" hidden="1">
      <c r="A44" s="104" t="s">
        <v>21</v>
      </c>
      <c r="B44" s="105">
        <f>B42</f>
        <v>47995</v>
      </c>
      <c r="C44" s="99"/>
      <c r="D44" s="100"/>
      <c r="E44" s="52"/>
      <c r="F44" s="52"/>
      <c r="G44" s="100"/>
      <c r="H44" s="100"/>
      <c r="I44" s="100"/>
      <c r="J44" s="100"/>
      <c r="K44" s="101"/>
      <c r="L44" s="100"/>
      <c r="M44" s="100"/>
      <c r="N44" s="100"/>
      <c r="O44" s="100"/>
    </row>
    <row r="45" spans="1:15" s="2" customFormat="1" ht="21.75" hidden="1" thickBot="1">
      <c r="A45" s="106" t="s">
        <v>16</v>
      </c>
      <c r="B45" s="107">
        <f>B44-B43</f>
        <v>14578</v>
      </c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6" spans="1:15" s="2" customFormat="1" ht="18.75" hidden="1" customHeight="1">
      <c r="A46" s="109"/>
      <c r="B46" s="53"/>
      <c r="C46" s="108"/>
      <c r="D46" s="53"/>
      <c r="E46" s="52"/>
      <c r="F46" s="52"/>
      <c r="G46" s="53"/>
      <c r="H46" s="53"/>
      <c r="I46" s="53"/>
      <c r="J46" s="53"/>
      <c r="K46" s="101"/>
      <c r="L46" s="55"/>
      <c r="M46" s="55"/>
      <c r="N46" s="55"/>
      <c r="O46" s="55"/>
    </row>
    <row r="48" spans="1:15">
      <c r="B48" s="1" t="s">
        <v>22</v>
      </c>
      <c r="H48" s="1" t="s">
        <v>24</v>
      </c>
    </row>
    <row r="50" spans="2:8">
      <c r="B50" s="1" t="s">
        <v>57</v>
      </c>
      <c r="H50" s="1" t="s">
        <v>58</v>
      </c>
    </row>
    <row r="52" spans="2:8">
      <c r="B52" s="1" t="s">
        <v>60</v>
      </c>
      <c r="H52" s="1" t="s">
        <v>61</v>
      </c>
    </row>
  </sheetData>
  <mergeCells count="38">
    <mergeCell ref="A38:A40"/>
    <mergeCell ref="B38:B40"/>
    <mergeCell ref="C38:C40"/>
    <mergeCell ref="D38:D40"/>
    <mergeCell ref="E38:E40"/>
    <mergeCell ref="F38:F40"/>
    <mergeCell ref="G38:J38"/>
    <mergeCell ref="K38:K40"/>
    <mergeCell ref="L38:O38"/>
    <mergeCell ref="O39:O40"/>
    <mergeCell ref="L39:L40"/>
    <mergeCell ref="M39:M40"/>
    <mergeCell ref="G39:G40"/>
    <mergeCell ref="H39:H40"/>
    <mergeCell ref="I39:I40"/>
    <mergeCell ref="J39:J40"/>
    <mergeCell ref="N39:N40"/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M11:M12"/>
    <mergeCell ref="N11:N12"/>
    <mergeCell ref="O11:O12"/>
    <mergeCell ref="H11:H12"/>
    <mergeCell ref="A36:D36"/>
    <mergeCell ref="E36:F36"/>
    <mergeCell ref="I11:I12"/>
    <mergeCell ref="J11:J12"/>
    <mergeCell ref="L11:L12"/>
  </mergeCells>
  <phoneticPr fontId="2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K19" sqref="K19"/>
    </sheetView>
  </sheetViews>
  <sheetFormatPr defaultRowHeight="12.75"/>
  <cols>
    <col min="1" max="1" width="6.28515625" style="256" customWidth="1"/>
    <col min="2" max="2" width="8.85546875" style="257" customWidth="1"/>
    <col min="3" max="3" width="33.140625" style="258" customWidth="1"/>
    <col min="4" max="4" width="7.85546875" style="259" customWidth="1"/>
    <col min="5" max="5" width="10" style="259" customWidth="1"/>
    <col min="6" max="6" width="11.42578125" style="260" customWidth="1"/>
    <col min="7" max="7" width="12.85546875" style="261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10" ht="15.75">
      <c r="A1" s="304" t="s">
        <v>31</v>
      </c>
      <c r="B1" s="304"/>
      <c r="C1" s="304"/>
      <c r="D1" s="304"/>
      <c r="E1" s="304"/>
      <c r="F1" s="304"/>
      <c r="G1" s="304"/>
    </row>
    <row r="2" spans="1:10" ht="18.75" thickBot="1">
      <c r="A2" s="305" t="s">
        <v>32</v>
      </c>
      <c r="B2" s="305"/>
      <c r="C2" s="305"/>
      <c r="D2" s="305"/>
      <c r="E2" s="305"/>
      <c r="F2" s="305"/>
      <c r="G2" s="305"/>
    </row>
    <row r="3" spans="1:10" ht="27" thickBot="1">
      <c r="A3" s="306" t="s">
        <v>33</v>
      </c>
      <c r="B3" s="307"/>
      <c r="C3" s="307"/>
      <c r="D3" s="307"/>
      <c r="E3" s="307"/>
      <c r="F3" s="307"/>
      <c r="G3" s="308"/>
    </row>
    <row r="4" spans="1:10" ht="13.5" thickBot="1">
      <c r="A4" s="138"/>
      <c r="B4" s="139"/>
      <c r="C4" s="140"/>
      <c r="D4" s="141"/>
      <c r="E4" s="141"/>
      <c r="F4" s="142"/>
      <c r="G4" s="143"/>
    </row>
    <row r="5" spans="1:10" ht="13.5" thickBot="1">
      <c r="A5" s="144" t="s">
        <v>34</v>
      </c>
      <c r="B5" s="145" t="s">
        <v>35</v>
      </c>
      <c r="C5" s="146" t="s">
        <v>36</v>
      </c>
      <c r="D5" s="147" t="s">
        <v>37</v>
      </c>
      <c r="E5" s="148" t="s">
        <v>38</v>
      </c>
      <c r="F5" s="149" t="s">
        <v>39</v>
      </c>
      <c r="G5" s="150" t="s">
        <v>40</v>
      </c>
    </row>
    <row r="6" spans="1:10" ht="12.75" customHeight="1">
      <c r="A6" s="151"/>
      <c r="B6" s="152"/>
      <c r="C6" s="153" t="s">
        <v>41</v>
      </c>
      <c r="D6" s="148"/>
      <c r="E6" s="148"/>
      <c r="F6" s="154"/>
      <c r="G6" s="155"/>
    </row>
    <row r="7" spans="1:10" ht="17.100000000000001" customHeight="1">
      <c r="A7" s="156"/>
      <c r="B7" s="157"/>
      <c r="C7" s="158"/>
      <c r="D7" s="159"/>
      <c r="E7" s="159"/>
      <c r="F7" s="160"/>
      <c r="G7" s="161"/>
      <c r="J7" s="162"/>
    </row>
    <row r="8" spans="1:10" ht="13.5" thickBot="1">
      <c r="A8" s="163"/>
      <c r="B8" s="164"/>
      <c r="C8" s="165"/>
      <c r="D8" s="166"/>
      <c r="E8" s="167" t="s">
        <v>42</v>
      </c>
      <c r="F8" s="168">
        <f>SUM(F7:F7)</f>
        <v>0</v>
      </c>
      <c r="G8" s="169"/>
    </row>
    <row r="9" spans="1:10">
      <c r="A9" s="170"/>
      <c r="B9" s="171"/>
      <c r="C9" s="172" t="s">
        <v>43</v>
      </c>
      <c r="D9" s="173"/>
      <c r="E9" s="174"/>
      <c r="F9" s="175"/>
      <c r="G9" s="176"/>
      <c r="J9" s="162"/>
    </row>
    <row r="10" spans="1:10">
      <c r="A10" s="170"/>
      <c r="B10" s="171"/>
      <c r="C10" s="172"/>
      <c r="D10" s="177"/>
      <c r="E10" s="178"/>
      <c r="F10" s="179"/>
      <c r="G10" s="180"/>
    </row>
    <row r="11" spans="1:10" ht="13.5" thickBot="1">
      <c r="A11" s="163"/>
      <c r="B11" s="181"/>
      <c r="C11" s="182"/>
      <c r="D11" s="183"/>
      <c r="E11" s="167" t="s">
        <v>42</v>
      </c>
      <c r="F11" s="168">
        <f>SUM(F10:F10)</f>
        <v>0</v>
      </c>
      <c r="G11" s="184"/>
    </row>
    <row r="12" spans="1:10" s="189" customFormat="1">
      <c r="A12" s="185"/>
      <c r="B12" s="186"/>
      <c r="C12" s="187" t="s">
        <v>44</v>
      </c>
      <c r="D12" s="188"/>
      <c r="E12" s="188"/>
      <c r="F12" s="175"/>
      <c r="G12" s="176"/>
    </row>
    <row r="13" spans="1:10" s="189" customFormat="1">
      <c r="A13" s="190"/>
      <c r="B13" s="191"/>
      <c r="C13" s="192"/>
      <c r="D13" s="193"/>
      <c r="E13" s="193"/>
      <c r="F13" s="179"/>
      <c r="G13" s="180"/>
    </row>
    <row r="14" spans="1:10" s="189" customFormat="1" ht="13.5" thickBot="1">
      <c r="A14" s="194"/>
      <c r="B14" s="195"/>
      <c r="C14" s="196"/>
      <c r="D14" s="197"/>
      <c r="E14" s="167" t="s">
        <v>42</v>
      </c>
      <c r="F14" s="168">
        <f>SUM(F13:F13)</f>
        <v>0</v>
      </c>
      <c r="G14" s="184"/>
    </row>
    <row r="15" spans="1:10" s="189" customFormat="1">
      <c r="A15" s="185"/>
      <c r="B15" s="186"/>
      <c r="C15" s="187" t="s">
        <v>44</v>
      </c>
      <c r="D15" s="188"/>
      <c r="E15" s="188"/>
      <c r="F15" s="175"/>
      <c r="G15" s="176"/>
    </row>
    <row r="16" spans="1:10" s="189" customFormat="1">
      <c r="A16" s="185"/>
      <c r="B16" s="186"/>
      <c r="C16" s="198" t="s">
        <v>43</v>
      </c>
      <c r="D16" s="199"/>
      <c r="E16" s="199"/>
      <c r="F16" s="200"/>
      <c r="G16" s="180"/>
    </row>
    <row r="17" spans="1:12" s="189" customFormat="1" ht="15">
      <c r="A17" s="185"/>
      <c r="B17" s="201" t="s">
        <v>45</v>
      </c>
      <c r="C17" s="202" t="s">
        <v>46</v>
      </c>
      <c r="D17" s="203" t="s">
        <v>47</v>
      </c>
      <c r="E17" s="204">
        <v>10</v>
      </c>
      <c r="F17" s="205">
        <v>235.22</v>
      </c>
      <c r="G17" s="206"/>
    </row>
    <row r="18" spans="1:12" s="189" customFormat="1">
      <c r="A18" s="185"/>
      <c r="B18" s="186"/>
      <c r="C18" s="172"/>
      <c r="D18" s="188"/>
      <c r="E18" s="188"/>
      <c r="F18" s="175"/>
      <c r="G18" s="180"/>
    </row>
    <row r="19" spans="1:12" s="189" customFormat="1">
      <c r="A19" s="185"/>
      <c r="B19" s="186"/>
      <c r="C19" s="207"/>
      <c r="D19" s="188"/>
      <c r="E19" s="188"/>
      <c r="F19" s="179"/>
      <c r="G19" s="180"/>
    </row>
    <row r="20" spans="1:12" s="189" customFormat="1">
      <c r="A20" s="185"/>
      <c r="B20" s="186"/>
      <c r="C20" s="207"/>
      <c r="D20" s="188"/>
      <c r="E20" s="188"/>
      <c r="F20" s="179"/>
      <c r="G20" s="180"/>
    </row>
    <row r="21" spans="1:12" s="189" customFormat="1">
      <c r="A21" s="185"/>
      <c r="B21" s="186"/>
      <c r="C21" s="207"/>
      <c r="D21" s="188"/>
      <c r="E21" s="188"/>
      <c r="F21" s="179"/>
      <c r="G21" s="180"/>
    </row>
    <row r="22" spans="1:12" s="189" customFormat="1">
      <c r="A22" s="208"/>
      <c r="B22" s="209"/>
      <c r="C22" s="210"/>
      <c r="D22" s="211"/>
      <c r="E22" s="212"/>
      <c r="F22" s="179"/>
      <c r="G22" s="180"/>
    </row>
    <row r="23" spans="1:12" ht="13.5" thickBot="1">
      <c r="A23" s="163"/>
      <c r="B23" s="181"/>
      <c r="C23" s="213"/>
      <c r="D23" s="183"/>
      <c r="E23" s="214" t="s">
        <v>42</v>
      </c>
      <c r="F23" s="168">
        <f>SUM(F17:F22)</f>
        <v>235</v>
      </c>
      <c r="G23" s="184"/>
    </row>
    <row r="24" spans="1:12">
      <c r="A24" s="170"/>
      <c r="B24" s="171"/>
      <c r="C24" s="215" t="s">
        <v>48</v>
      </c>
      <c r="D24" s="173"/>
      <c r="E24" s="173"/>
      <c r="F24" s="175"/>
      <c r="G24" s="176"/>
    </row>
    <row r="25" spans="1:12" ht="15.75">
      <c r="A25" s="216"/>
      <c r="B25" s="217"/>
      <c r="C25" s="218"/>
      <c r="D25" s="219"/>
      <c r="E25" s="219"/>
      <c r="F25" s="179"/>
      <c r="G25" s="180"/>
    </row>
    <row r="26" spans="1:12">
      <c r="A26" s="216"/>
      <c r="B26" s="220"/>
      <c r="C26" s="221"/>
      <c r="D26" s="222"/>
      <c r="E26" s="222"/>
      <c r="F26" s="179"/>
      <c r="G26" s="180"/>
    </row>
    <row r="27" spans="1:12" ht="13.5" thickBot="1">
      <c r="A27" s="216"/>
      <c r="B27" s="223"/>
      <c r="C27" s="224"/>
      <c r="D27" s="225"/>
      <c r="E27" s="226" t="s">
        <v>42</v>
      </c>
      <c r="F27" s="168">
        <f>SUM(F25:F26)</f>
        <v>0</v>
      </c>
      <c r="G27" s="184"/>
      <c r="K27" s="227"/>
      <c r="L27" s="228"/>
    </row>
    <row r="28" spans="1:12">
      <c r="A28" s="151"/>
      <c r="B28" s="229"/>
      <c r="C28" s="230" t="s">
        <v>49</v>
      </c>
      <c r="D28" s="231"/>
      <c r="E28" s="231"/>
      <c r="F28" s="232"/>
      <c r="G28" s="176"/>
      <c r="K28" s="227"/>
      <c r="L28" s="227"/>
    </row>
    <row r="29" spans="1:12" ht="15.75">
      <c r="A29" s="170"/>
      <c r="B29" s="233" t="s">
        <v>50</v>
      </c>
      <c r="C29" s="234" t="s">
        <v>51</v>
      </c>
      <c r="D29" s="235" t="s">
        <v>52</v>
      </c>
      <c r="E29" s="235">
        <v>2</v>
      </c>
      <c r="F29" s="236">
        <v>429.48</v>
      </c>
      <c r="G29" s="206"/>
      <c r="K29" s="227"/>
      <c r="L29" s="227"/>
    </row>
    <row r="30" spans="1:12">
      <c r="A30" s="237"/>
      <c r="B30" s="238"/>
      <c r="C30" s="239"/>
      <c r="D30" s="240"/>
      <c r="E30" s="173"/>
      <c r="F30" s="179"/>
      <c r="G30" s="180"/>
    </row>
    <row r="31" spans="1:12" ht="13.5" thickBot="1">
      <c r="A31" s="163"/>
      <c r="B31" s="181"/>
      <c r="C31" s="241"/>
      <c r="D31" s="183"/>
      <c r="E31" s="214" t="s">
        <v>42</v>
      </c>
      <c r="F31" s="168">
        <f>SUM(F29:F30)</f>
        <v>429</v>
      </c>
      <c r="G31" s="184"/>
    </row>
    <row r="32" spans="1:12">
      <c r="A32" s="170"/>
      <c r="B32" s="171"/>
      <c r="C32" s="242" t="s">
        <v>49</v>
      </c>
      <c r="D32" s="177"/>
      <c r="E32" s="178"/>
      <c r="F32" s="175"/>
      <c r="G32" s="176"/>
    </row>
    <row r="33" spans="1:7">
      <c r="A33" s="156"/>
      <c r="B33" s="243"/>
      <c r="C33" s="172" t="s">
        <v>43</v>
      </c>
      <c r="D33" s="225"/>
      <c r="E33" s="226"/>
      <c r="F33" s="179"/>
      <c r="G33" s="180"/>
    </row>
    <row r="34" spans="1:7">
      <c r="A34" s="156"/>
      <c r="B34" s="244"/>
      <c r="C34" s="245"/>
      <c r="D34" s="225"/>
      <c r="E34" s="226"/>
      <c r="F34" s="179"/>
      <c r="G34" s="180"/>
    </row>
    <row r="35" spans="1:7" ht="12.75" customHeight="1">
      <c r="A35" s="156"/>
      <c r="B35" s="243"/>
      <c r="C35" s="246"/>
      <c r="D35" s="177"/>
      <c r="E35" s="177"/>
      <c r="F35" s="179"/>
      <c r="G35" s="180"/>
    </row>
    <row r="36" spans="1:7">
      <c r="A36" s="156"/>
      <c r="B36" s="243"/>
      <c r="C36" s="247"/>
      <c r="D36" s="248"/>
      <c r="E36" s="248"/>
      <c r="F36" s="179"/>
      <c r="G36" s="180"/>
    </row>
    <row r="37" spans="1:7" ht="13.5" thickBot="1">
      <c r="A37" s="163"/>
      <c r="B37" s="181"/>
      <c r="C37" s="241"/>
      <c r="D37" s="183"/>
      <c r="E37" s="214" t="s">
        <v>42</v>
      </c>
      <c r="F37" s="168">
        <f>SUM(F34:F36)</f>
        <v>0</v>
      </c>
      <c r="G37" s="184"/>
    </row>
    <row r="38" spans="1:7" ht="13.5" thickBot="1">
      <c r="A38" s="249"/>
      <c r="B38" s="250"/>
      <c r="C38" s="251"/>
      <c r="D38" s="252"/>
      <c r="E38" s="253" t="s">
        <v>53</v>
      </c>
      <c r="F38" s="254">
        <f>F37+F31+F27+F14+F11+F8+F23</f>
        <v>664</v>
      </c>
      <c r="G38" s="255"/>
    </row>
    <row r="41" spans="1:7" s="268" customFormat="1">
      <c r="A41" s="262"/>
      <c r="B41" s="263" t="s">
        <v>22</v>
      </c>
      <c r="C41" s="264"/>
      <c r="D41" s="265" t="s">
        <v>24</v>
      </c>
      <c r="E41" s="265"/>
      <c r="F41" s="266"/>
      <c r="G41" s="267"/>
    </row>
  </sheetData>
  <mergeCells count="3">
    <mergeCell ref="A1:G1"/>
    <mergeCell ref="A2:G2"/>
    <mergeCell ref="A3:G3"/>
  </mergeCells>
  <pageMargins left="0.5118110236220472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Сумма</vt:lpstr>
      <vt:lpstr>работы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User</cp:lastModifiedBy>
  <cp:lastPrinted>2016-03-01T08:10:57Z</cp:lastPrinted>
  <dcterms:created xsi:type="dcterms:W3CDTF">2010-11-29T02:37:01Z</dcterms:created>
  <dcterms:modified xsi:type="dcterms:W3CDTF">2016-03-16T10:17:15Z</dcterms:modified>
</cp:coreProperties>
</file>