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67" i="2"/>
  <c r="F68" s="1"/>
  <c r="F61"/>
  <c r="F56"/>
  <c r="F32"/>
  <c r="F25"/>
  <c r="F20"/>
  <c r="F15"/>
  <c r="L25" s="1"/>
  <c r="I34" i="1"/>
  <c r="H34"/>
  <c r="G34"/>
  <c r="D32"/>
  <c r="D34" s="1"/>
  <c r="F31"/>
  <c r="K31"/>
  <c r="E31" l="1"/>
  <c r="C31" s="1"/>
  <c r="C32" s="1"/>
  <c r="B42"/>
  <c r="B44" s="1"/>
  <c r="B43"/>
  <c r="B41"/>
  <c r="F34"/>
  <c r="B33" l="1"/>
  <c r="N33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C35" s="1"/>
  <c r="L35"/>
  <c r="E33"/>
  <c r="K35" l="1"/>
  <c r="E35" s="1"/>
</calcChain>
</file>

<file path=xl/sharedStrings.xml><?xml version="1.0" encoding="utf-8"?>
<sst xmlns="http://schemas.openxmlformats.org/spreadsheetml/2006/main" count="173" uniqueCount="113">
  <si>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</si>
  <si>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</si>
  <si>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</si>
  <si>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</si>
  <si>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</si>
  <si>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</si>
  <si>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</si>
  <si>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</si>
  <si>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</si>
  <si>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</si>
  <si>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</si>
  <si>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</si>
  <si>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</si>
  <si>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</si>
  <si>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</si>
  <si>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</si>
  <si>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</si>
  <si>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</si>
  <si>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</si>
  <si>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</si>
  <si>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</si>
  <si>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</si>
  <si>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</si>
  <si>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</si>
  <si>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</si>
  <si>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</si>
  <si>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</si>
  <si>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</si>
  <si>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</si>
  <si>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</si>
  <si>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</si>
  <si>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</si>
  <si>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</si>
  <si>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</si>
  <si>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</si>
  <si>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</si>
  <si>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</si>
  <si>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</si>
  <si>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</si>
  <si>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</si>
  <si>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</si>
  <si>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Мира, дом 15А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</si>
  <si>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</si>
  <si>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</si>
  <si>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</si>
  <si>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</si>
  <si>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Мира, д.15А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</si>
  <si>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</si>
  <si>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</si>
  <si>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март</t>
  </si>
  <si>
    <t>Уборка снега вручную</t>
  </si>
  <si>
    <t>м3</t>
  </si>
  <si>
    <t>апрель</t>
  </si>
  <si>
    <t>Смена пружин б/у</t>
  </si>
  <si>
    <t>шт</t>
  </si>
  <si>
    <t>август</t>
  </si>
  <si>
    <t>Прочистка труб</t>
  </si>
  <si>
    <t>м</t>
  </si>
  <si>
    <t>ноябрь</t>
  </si>
  <si>
    <t>Механизированная уборка территории</t>
  </si>
  <si>
    <t>Запенивание монтажной пеной</t>
  </si>
  <si>
    <t>декабрь</t>
  </si>
  <si>
    <t>Установка замка</t>
  </si>
  <si>
    <t>Установка проушин</t>
  </si>
  <si>
    <t>октябрь</t>
  </si>
  <si>
    <t>Запуск отопления</t>
  </si>
  <si>
    <t>Восстановление системы ТС</t>
  </si>
  <si>
    <t>то</t>
  </si>
  <si>
    <t>июль</t>
  </si>
  <si>
    <t>Окраска урн</t>
  </si>
  <si>
    <t>м2</t>
  </si>
  <si>
    <t>Окраска лавочек</t>
  </si>
  <si>
    <t>Окраска ограждений</t>
  </si>
  <si>
    <t>Покос травы</t>
  </si>
  <si>
    <t>январь</t>
  </si>
  <si>
    <t>Установка вентеля ф 15 мм</t>
  </si>
  <si>
    <t>Метал/пласт ф 25 мм</t>
  </si>
  <si>
    <t xml:space="preserve">м </t>
  </si>
  <si>
    <t xml:space="preserve">Установка фитинга ф 25 мм </t>
  </si>
  <si>
    <t>июнь</t>
  </si>
  <si>
    <t>Установка крана ф 15 мм</t>
  </si>
  <si>
    <t>сентябрь</t>
  </si>
  <si>
    <t>Замена набивки</t>
  </si>
  <si>
    <t>Смена труб ф 100 мм</t>
  </si>
  <si>
    <t>Установка муфты ф 32 мм</t>
  </si>
  <si>
    <t>Окраска трубопровода в тех. подполье.</t>
  </si>
  <si>
    <t>Замена крана шарового ф50 фланцевый</t>
  </si>
  <si>
    <t>Заменили кран шаровой ф50 навал</t>
  </si>
  <si>
    <t xml:space="preserve">Заменили насос </t>
  </si>
  <si>
    <t>Прочистили канализации. Ф 100</t>
  </si>
  <si>
    <t>м.п.</t>
  </si>
  <si>
    <t>Почистили фильтр</t>
  </si>
  <si>
    <t>Прочистили канализацию в подвале</t>
  </si>
  <si>
    <t>замена щарового крана ф50</t>
  </si>
  <si>
    <t>болты м12\50</t>
  </si>
  <si>
    <t>Замена расходомерова ф25</t>
  </si>
  <si>
    <t>Замена фланцев</t>
  </si>
  <si>
    <t>Замена трубы ф40</t>
  </si>
  <si>
    <t>Болты ф12</t>
  </si>
  <si>
    <t>февраль</t>
  </si>
  <si>
    <t>Включение автомата</t>
  </si>
  <si>
    <t>шт.</t>
  </si>
  <si>
    <t>Замена ламп накаливания NЕ</t>
  </si>
  <si>
    <t>Ремонт патрона</t>
  </si>
  <si>
    <t>Замена выключателя 1 кл ВА 16-131</t>
  </si>
  <si>
    <t>Замена ламп  накаливания ЛН-75</t>
  </si>
  <si>
    <t>Отчет управляющей компании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</si>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</sst>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7" fontId="4" fillId="0" borderId="4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7" fontId="4" fillId="0" borderId="4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0" xfId="0" applyBorder="1"/>
    <xf numFmtId="0" fontId="0" fillId="0" borderId="9" xfId="0" applyBorder="1"/>
    <xf numFmtId="0" fontId="20" fillId="0" borderId="47" xfId="0" applyFont="1" applyBorder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vertical="top" wrapText="1"/>
    </xf>
    <xf numFmtId="0" fontId="21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167" fontId="4" fillId="0" borderId="5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4" fillId="3" borderId="51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textRotation="90" wrapText="1"/>
    </xf>
    <xf numFmtId="0" fontId="20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167" fontId="4" fillId="0" borderId="53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3" fillId="0" borderId="50" xfId="0" applyFont="1" applyBorder="1" applyAlignment="1">
      <alignment horizontal="left" vertical="center"/>
    </xf>
    <xf numFmtId="0" fontId="19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167" fontId="15" fillId="0" borderId="50" xfId="0" applyNumberFormat="1" applyFont="1" applyBorder="1" applyAlignment="1">
      <alignment vertical="center"/>
    </xf>
    <xf numFmtId="0" fontId="0" fillId="0" borderId="54" xfId="0" applyBorder="1" applyAlignment="1">
      <alignment vertical="center"/>
    </xf>
    <xf numFmtId="0" fontId="4" fillId="4" borderId="8" xfId="0" applyFont="1" applyFill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horizontal="left" vertical="center"/>
    </xf>
    <xf numFmtId="0" fontId="15" fillId="0" borderId="45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/>
    <xf numFmtId="0" fontId="0" fillId="4" borderId="10" xfId="0" applyFill="1" applyBorder="1"/>
    <xf numFmtId="0" fontId="4" fillId="4" borderId="13" xfId="0" applyFont="1" applyFill="1" applyBorder="1" applyAlignment="1">
      <alignment horizontal="center" vertical="center" textRotation="90" wrapText="1"/>
    </xf>
    <xf numFmtId="0" fontId="24" fillId="0" borderId="9" xfId="0" applyFont="1" applyBorder="1" applyAlignment="1">
      <alignment vertical="top" wrapText="1"/>
    </xf>
    <xf numFmtId="0" fontId="24" fillId="0" borderId="9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0" fillId="4" borderId="55" xfId="0" applyFill="1" applyBorder="1"/>
    <xf numFmtId="0" fontId="24" fillId="0" borderId="9" xfId="0" applyFont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 textRotation="90" wrapText="1"/>
    </xf>
    <xf numFmtId="0" fontId="23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167" fontId="0" fillId="0" borderId="0" xfId="0" applyNumberFormat="1"/>
    <xf numFmtId="0" fontId="4" fillId="4" borderId="52" xfId="0" applyFont="1" applyFill="1" applyBorder="1" applyAlignment="1">
      <alignment horizontal="center" vertical="center" textRotation="90" wrapText="1"/>
    </xf>
    <xf numFmtId="0" fontId="23" fillId="4" borderId="50" xfId="0" applyFont="1" applyFill="1" applyBorder="1" applyAlignment="1">
      <alignment horizontal="left" vertical="center"/>
    </xf>
    <xf numFmtId="0" fontId="15" fillId="4" borderId="45" xfId="0" applyFont="1" applyFill="1" applyBorder="1" applyAlignment="1">
      <alignment horizontal="center" wrapText="1"/>
    </xf>
    <xf numFmtId="0" fontId="0" fillId="4" borderId="45" xfId="0" applyFill="1" applyBorder="1" applyAlignment="1">
      <alignment horizontal="center" vertical="center"/>
    </xf>
    <xf numFmtId="167" fontId="0" fillId="4" borderId="45" xfId="0" applyNumberFormat="1" applyFill="1" applyBorder="1" applyAlignment="1">
      <alignment vertical="center"/>
    </xf>
    <xf numFmtId="0" fontId="0" fillId="4" borderId="54" xfId="0" applyFill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0" fillId="4" borderId="56" xfId="0" applyFill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0" fontId="23" fillId="4" borderId="49" xfId="0" applyFont="1" applyFill="1" applyBorder="1" applyAlignment="1">
      <alignment horizontal="left" vertical="center"/>
    </xf>
    <xf numFmtId="4" fontId="26" fillId="0" borderId="9" xfId="0" applyNumberFormat="1" applyFont="1" applyBorder="1" applyAlignment="1">
      <alignment horizontal="center" vertical="center"/>
    </xf>
    <xf numFmtId="0" fontId="16" fillId="4" borderId="50" xfId="0" applyFont="1" applyFill="1" applyBorder="1" applyAlignment="1">
      <alignment wrapText="1"/>
    </xf>
    <xf numFmtId="0" fontId="0" fillId="4" borderId="50" xfId="0" applyFill="1" applyBorder="1" applyAlignment="1">
      <alignment horizontal="center" vertical="center"/>
    </xf>
    <xf numFmtId="0" fontId="27" fillId="4" borderId="50" xfId="0" applyFont="1" applyFill="1" applyBorder="1" applyAlignment="1">
      <alignment horizontal="left" vertical="center" wrapText="1"/>
    </xf>
    <xf numFmtId="1" fontId="27" fillId="4" borderId="50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23" fillId="0" borderId="24" xfId="0" applyFont="1" applyBorder="1" applyAlignment="1">
      <alignment horizontal="left" vertical="center"/>
    </xf>
    <xf numFmtId="0" fontId="16" fillId="0" borderId="24" xfId="0" applyFont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vertical="top" wrapText="1"/>
    </xf>
    <xf numFmtId="0" fontId="0" fillId="0" borderId="48" xfId="0" applyBorder="1" applyAlignment="1">
      <alignment vertical="center"/>
    </xf>
    <xf numFmtId="0" fontId="21" fillId="0" borderId="9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center" vertical="top" wrapText="1"/>
    </xf>
    <xf numFmtId="0" fontId="23" fillId="0" borderId="47" xfId="0" applyFont="1" applyBorder="1" applyAlignment="1">
      <alignment horizontal="left" vertical="center"/>
    </xf>
    <xf numFmtId="0" fontId="21" fillId="0" borderId="14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vertical="top" wrapText="1"/>
    </xf>
    <xf numFmtId="0" fontId="27" fillId="4" borderId="50" xfId="0" applyFont="1" applyFill="1" applyBorder="1" applyAlignment="1">
      <alignment horizontal="center" vertical="top" wrapText="1"/>
    </xf>
    <xf numFmtId="0" fontId="27" fillId="4" borderId="50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vertical="top" wrapText="1"/>
    </xf>
    <xf numFmtId="0" fontId="27" fillId="4" borderId="9" xfId="0" applyFont="1" applyFill="1" applyBorder="1" applyAlignment="1">
      <alignment horizontal="center" vertical="top" wrapText="1"/>
    </xf>
    <xf numFmtId="0" fontId="27" fillId="4" borderId="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vertical="top" wrapText="1"/>
    </xf>
    <xf numFmtId="0" fontId="27" fillId="4" borderId="14" xfId="0" applyFont="1" applyFill="1" applyBorder="1" applyAlignment="1">
      <alignment horizontal="center" vertical="top" wrapText="1"/>
    </xf>
    <xf numFmtId="0" fontId="27" fillId="4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7" fontId="0" fillId="0" borderId="28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9" xfId="0" applyFont="1" applyBorder="1" applyAlignment="1">
      <alignment vertical="center"/>
    </xf>
    <xf numFmtId="0" fontId="27" fillId="0" borderId="9" xfId="0" applyFont="1" applyBorder="1" applyAlignment="1">
      <alignment horizontal="center" vertical="top" wrapText="1"/>
    </xf>
    <xf numFmtId="0" fontId="27" fillId="0" borderId="9" xfId="0" applyFont="1" applyBorder="1" applyAlignment="1">
      <alignment vertical="top" wrapText="1"/>
    </xf>
    <xf numFmtId="0" fontId="28" fillId="0" borderId="9" xfId="0" applyFont="1" applyBorder="1" applyAlignment="1">
      <alignment wrapText="1"/>
    </xf>
    <xf numFmtId="0" fontId="28" fillId="0" borderId="47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0" fillId="0" borderId="24" xfId="0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/>
    </xf>
    <xf numFmtId="0" fontId="23" fillId="0" borderId="9" xfId="0" applyFont="1" applyBorder="1" applyAlignment="1">
      <alignment horizontal="left" vertical="center"/>
    </xf>
    <xf numFmtId="167" fontId="15" fillId="0" borderId="14" xfId="0" applyNumberFormat="1" applyFont="1" applyBorder="1" applyAlignment="1">
      <alignment vertical="center"/>
    </xf>
    <xf numFmtId="0" fontId="27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170" fontId="8" fillId="4" borderId="14" xfId="0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167" fontId="16" fillId="0" borderId="5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/>
    </xf>
    <xf numFmtId="4" fontId="5" fillId="0" borderId="14" xfId="0" applyNumberFormat="1" applyFont="1" applyFill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/>
    </xf>
    <xf numFmtId="169" fontId="15" fillId="3" borderId="24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8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4" fontId="25" fillId="4" borderId="9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50" xfId="0" applyNumberFormat="1" applyFont="1" applyFill="1" applyBorder="1" applyAlignment="1">
      <alignment horizontal="center" vertical="center" wrapText="1"/>
    </xf>
    <xf numFmtId="170" fontId="8" fillId="4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" fontId="8" fillId="0" borderId="43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>
      <selection activeCell="E48" sqref="E48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16" t="s">
        <v>107</v>
      </c>
      <c r="L2" s="316"/>
      <c r="M2" s="316"/>
      <c r="N2" s="316"/>
    </row>
    <row r="3" spans="1:15" ht="15.75">
      <c r="K3" s="316" t="s">
        <v>108</v>
      </c>
      <c r="L3" s="316"/>
      <c r="M3" s="316"/>
      <c r="N3" s="316"/>
    </row>
    <row r="4" spans="1:15" ht="15.75">
      <c r="K4" s="316" t="s">
        <v>109</v>
      </c>
      <c r="L4" s="316"/>
      <c r="M4" s="316"/>
      <c r="N4" s="316"/>
    </row>
    <row r="7" spans="1:15" s="3" customFormat="1" ht="15.75">
      <c r="A7" s="329" t="s">
        <v>106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</row>
    <row r="8" spans="1:15" ht="18.75">
      <c r="A8" s="330" t="s">
        <v>41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15" ht="19.5" thickBot="1">
      <c r="A9" s="5" t="s">
        <v>0</v>
      </c>
      <c r="B9" s="4"/>
      <c r="C9" s="4"/>
      <c r="E9" s="6">
        <v>1185.5999999999999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331" t="s">
        <v>1</v>
      </c>
      <c r="B10" s="333" t="s">
        <v>2</v>
      </c>
      <c r="C10" s="336" t="s">
        <v>3</v>
      </c>
      <c r="D10" s="338" t="s">
        <v>4</v>
      </c>
      <c r="E10" s="336" t="s">
        <v>5</v>
      </c>
      <c r="F10" s="340" t="s">
        <v>6</v>
      </c>
      <c r="G10" s="342" t="s">
        <v>7</v>
      </c>
      <c r="H10" s="342"/>
      <c r="I10" s="342"/>
      <c r="J10" s="343"/>
      <c r="K10" s="340" t="s">
        <v>8</v>
      </c>
      <c r="L10" s="344" t="s">
        <v>7</v>
      </c>
      <c r="M10" s="344"/>
      <c r="N10" s="344"/>
      <c r="O10" s="345"/>
    </row>
    <row r="11" spans="1:15" s="7" customFormat="1" ht="37.5" customHeight="1">
      <c r="A11" s="332"/>
      <c r="B11" s="334"/>
      <c r="C11" s="337"/>
      <c r="D11" s="339"/>
      <c r="E11" s="337"/>
      <c r="F11" s="341"/>
      <c r="G11" s="346" t="s">
        <v>9</v>
      </c>
      <c r="H11" s="346" t="s">
        <v>10</v>
      </c>
      <c r="I11" s="346" t="s">
        <v>11</v>
      </c>
      <c r="J11" s="348" t="s">
        <v>12</v>
      </c>
      <c r="K11" s="341"/>
      <c r="L11" s="347" t="s">
        <v>39</v>
      </c>
      <c r="M11" s="346" t="s">
        <v>13</v>
      </c>
      <c r="N11" s="347" t="s">
        <v>40</v>
      </c>
      <c r="O11" s="348" t="s">
        <v>14</v>
      </c>
    </row>
    <row r="12" spans="1:15" s="7" customFormat="1" ht="44.25" customHeight="1">
      <c r="A12" s="332"/>
      <c r="B12" s="335"/>
      <c r="C12" s="337"/>
      <c r="D12" s="339"/>
      <c r="E12" s="337"/>
      <c r="F12" s="341"/>
      <c r="G12" s="346"/>
      <c r="H12" s="346"/>
      <c r="I12" s="346"/>
      <c r="J12" s="348"/>
      <c r="K12" s="341"/>
      <c r="L12" s="347"/>
      <c r="M12" s="346"/>
      <c r="N12" s="347"/>
      <c r="O12" s="348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23" customFormat="1" ht="18" customHeight="1" thickBot="1">
      <c r="A31" s="116" t="s">
        <v>15</v>
      </c>
      <c r="B31" s="117"/>
      <c r="C31" s="118">
        <f>D31+E31</f>
        <v>30.71</v>
      </c>
      <c r="D31" s="119">
        <v>4.0599999999999996</v>
      </c>
      <c r="E31" s="118">
        <f>F31+K31</f>
        <v>26.65</v>
      </c>
      <c r="F31" s="118">
        <f>G31+H31+I31+J31</f>
        <v>12.05</v>
      </c>
      <c r="G31" s="120">
        <v>6.34</v>
      </c>
      <c r="H31" s="121">
        <v>2.86</v>
      </c>
      <c r="I31" s="121">
        <v>1.67</v>
      </c>
      <c r="J31" s="121">
        <v>1.18</v>
      </c>
      <c r="K31" s="118">
        <f>L31+M31+N31+O31</f>
        <v>14.6</v>
      </c>
      <c r="L31" s="120">
        <v>2.12</v>
      </c>
      <c r="M31" s="121">
        <v>9.4700000000000006</v>
      </c>
      <c r="N31" s="121">
        <v>0.35</v>
      </c>
      <c r="O31" s="122">
        <v>2.66</v>
      </c>
    </row>
    <row r="32" spans="1:15" ht="24.75" customHeight="1" thickBot="1">
      <c r="A32" s="18" t="s">
        <v>36</v>
      </c>
      <c r="B32" s="19">
        <v>1</v>
      </c>
      <c r="C32" s="82">
        <f>C31*E9*12</f>
        <v>436917.3</v>
      </c>
      <c r="D32" s="21">
        <f>D31*E9*12</f>
        <v>57762</v>
      </c>
      <c r="E32" s="65">
        <f>F32+K32</f>
        <v>379155</v>
      </c>
      <c r="F32" s="65">
        <f>G32+H32+I32+J32</f>
        <v>171437</v>
      </c>
      <c r="G32" s="83">
        <f>G31/C31*C32</f>
        <v>90200</v>
      </c>
      <c r="H32" s="24">
        <f>H31/C31*C32</f>
        <v>40690</v>
      </c>
      <c r="I32" s="24">
        <f>I31/C31*C32</f>
        <v>23759</v>
      </c>
      <c r="J32" s="25">
        <f>J31/C31*C32</f>
        <v>16788</v>
      </c>
      <c r="K32" s="139">
        <f>L32+M32+N32+O32</f>
        <v>207718</v>
      </c>
      <c r="L32" s="84">
        <f>L31/C31*C32</f>
        <v>30162</v>
      </c>
      <c r="M32" s="27">
        <f>M31/C31*C32</f>
        <v>134732</v>
      </c>
      <c r="N32" s="27">
        <f>N31/C31*C32</f>
        <v>4980</v>
      </c>
      <c r="O32" s="28">
        <f>O31/C31*C32</f>
        <v>37844</v>
      </c>
    </row>
    <row r="33" spans="1:15" ht="26.25" customHeight="1" thickBot="1">
      <c r="A33" s="131" t="s">
        <v>37</v>
      </c>
      <c r="B33" s="132">
        <f>(C33/C32)%*100</f>
        <v>0.92159999999999997</v>
      </c>
      <c r="C33" s="133">
        <v>402652.4</v>
      </c>
      <c r="D33" s="134">
        <f>D31/C31*C33</f>
        <v>53232</v>
      </c>
      <c r="E33" s="135">
        <f>F33+K33</f>
        <v>349420</v>
      </c>
      <c r="F33" s="135">
        <f>G33+H33+I33+J33</f>
        <v>157994</v>
      </c>
      <c r="G33" s="136">
        <f>G31/C31*C33</f>
        <v>83127</v>
      </c>
      <c r="H33" s="137">
        <f>H31/C31*C33</f>
        <v>37499</v>
      </c>
      <c r="I33" s="137">
        <f>I31/C31*C33</f>
        <v>21896</v>
      </c>
      <c r="J33" s="138">
        <f>J31/C31*C33</f>
        <v>15472</v>
      </c>
      <c r="K33" s="140">
        <f t="shared" ref="K33:K35" si="0">L33+M33+N33+O33</f>
        <v>191426</v>
      </c>
      <c r="L33" s="136">
        <f>L31/C31*C33</f>
        <v>27796</v>
      </c>
      <c r="M33" s="137">
        <f>M31/C31*C33</f>
        <v>124165</v>
      </c>
      <c r="N33" s="137">
        <f>N31/C31*C33</f>
        <v>4589</v>
      </c>
      <c r="O33" s="138">
        <f>O31/C31*C33</f>
        <v>34876</v>
      </c>
    </row>
    <row r="34" spans="1:15" ht="34.5" customHeight="1" thickBot="1">
      <c r="A34" s="124" t="s">
        <v>38</v>
      </c>
      <c r="B34" s="125"/>
      <c r="C34" s="126">
        <f>D34+E34</f>
        <v>474136</v>
      </c>
      <c r="D34" s="127">
        <f>D32</f>
        <v>57762</v>
      </c>
      <c r="E34" s="126">
        <f>F34+K34</f>
        <v>416374</v>
      </c>
      <c r="F34" s="126">
        <f>G34+H34+I34+J34</f>
        <v>208656</v>
      </c>
      <c r="G34" s="128">
        <f>11441+7749</f>
        <v>19190</v>
      </c>
      <c r="H34" s="129">
        <f>2737+180329.21</f>
        <v>183066</v>
      </c>
      <c r="I34" s="129">
        <f>665.56+1246</f>
        <v>1912</v>
      </c>
      <c r="J34" s="130">
        <v>4488</v>
      </c>
      <c r="K34" s="141">
        <f t="shared" si="0"/>
        <v>207718</v>
      </c>
      <c r="L34" s="128">
        <f t="shared" ref="L34:O34" si="1">L32</f>
        <v>30162</v>
      </c>
      <c r="M34" s="129">
        <f t="shared" si="1"/>
        <v>134732</v>
      </c>
      <c r="N34" s="129">
        <f t="shared" si="1"/>
        <v>4980</v>
      </c>
      <c r="O34" s="130">
        <f t="shared" si="1"/>
        <v>37844</v>
      </c>
    </row>
    <row r="35" spans="1:15" ht="24.75" customHeight="1" thickBot="1">
      <c r="A35" s="71" t="s">
        <v>16</v>
      </c>
      <c r="B35" s="72"/>
      <c r="C35" s="85">
        <f>C34-C33</f>
        <v>71484</v>
      </c>
      <c r="D35" s="42">
        <f>D34-D33</f>
        <v>4530</v>
      </c>
      <c r="E35" s="85">
        <f>F35+K35</f>
        <v>66954</v>
      </c>
      <c r="F35" s="85">
        <f>G35+H35+I35+J35</f>
        <v>50662</v>
      </c>
      <c r="G35" s="86">
        <f>G34-G33</f>
        <v>-63937</v>
      </c>
      <c r="H35" s="42">
        <f>H34-H33</f>
        <v>145567</v>
      </c>
      <c r="I35" s="42">
        <f>I34-I33</f>
        <v>-19984</v>
      </c>
      <c r="J35" s="74">
        <f>J34-J33</f>
        <v>-10984</v>
      </c>
      <c r="K35" s="318">
        <f t="shared" si="0"/>
        <v>16292</v>
      </c>
      <c r="L35" s="87">
        <f>L34-L33</f>
        <v>2366</v>
      </c>
      <c r="M35" s="88">
        <f t="shared" ref="M35:O35" si="2">M34-M33</f>
        <v>10567</v>
      </c>
      <c r="N35" s="88">
        <f t="shared" si="2"/>
        <v>391</v>
      </c>
      <c r="O35" s="111">
        <f t="shared" si="2"/>
        <v>2968</v>
      </c>
    </row>
    <row r="36" spans="1:15" s="2" customFormat="1" ht="27.75" customHeight="1" thickBot="1">
      <c r="A36" s="373" t="s">
        <v>112</v>
      </c>
      <c r="B36" s="374"/>
      <c r="C36" s="374"/>
      <c r="D36" s="374"/>
      <c r="E36" s="375">
        <v>29066.81</v>
      </c>
      <c r="F36" s="78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</row>
    <row r="38" spans="1:15" s="2" customFormat="1" hidden="1">
      <c r="A38" s="323" t="s">
        <v>17</v>
      </c>
      <c r="B38" s="326" t="s">
        <v>18</v>
      </c>
      <c r="C38" s="320"/>
      <c r="D38" s="322"/>
      <c r="E38" s="320"/>
      <c r="F38" s="320"/>
      <c r="G38" s="321"/>
      <c r="H38" s="321"/>
      <c r="I38" s="321"/>
      <c r="J38" s="321"/>
      <c r="K38" s="320"/>
      <c r="L38" s="321"/>
      <c r="M38" s="321"/>
      <c r="N38" s="321"/>
      <c r="O38" s="321"/>
    </row>
    <row r="39" spans="1:15" s="2" customFormat="1" ht="12.75" hidden="1" customHeight="1">
      <c r="A39" s="324"/>
      <c r="B39" s="327"/>
      <c r="C39" s="320"/>
      <c r="D39" s="322"/>
      <c r="E39" s="320"/>
      <c r="F39" s="320"/>
      <c r="G39" s="322"/>
      <c r="H39" s="322"/>
      <c r="I39" s="322"/>
      <c r="J39" s="322"/>
      <c r="K39" s="320"/>
      <c r="L39" s="322"/>
      <c r="M39" s="322"/>
      <c r="N39" s="322"/>
      <c r="O39" s="322"/>
    </row>
    <row r="40" spans="1:15" s="91" customFormat="1" ht="60" hidden="1" customHeight="1">
      <c r="A40" s="325"/>
      <c r="B40" s="328"/>
      <c r="C40" s="320"/>
      <c r="D40" s="322"/>
      <c r="E40" s="320"/>
      <c r="F40" s="320"/>
      <c r="G40" s="322"/>
      <c r="H40" s="322"/>
      <c r="I40" s="322"/>
      <c r="J40" s="322"/>
      <c r="K40" s="320"/>
      <c r="L40" s="322"/>
      <c r="M40" s="322"/>
      <c r="N40" s="322"/>
      <c r="O40" s="322"/>
    </row>
    <row r="41" spans="1:15" hidden="1">
      <c r="A41" s="92" t="s">
        <v>15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19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20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21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16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22</v>
      </c>
      <c r="C47" s="50"/>
      <c r="H47" s="1" t="s">
        <v>35</v>
      </c>
    </row>
    <row r="50" spans="2:8">
      <c r="B50" s="1" t="s">
        <v>42</v>
      </c>
      <c r="H50" s="1" t="s">
        <v>43</v>
      </c>
    </row>
    <row r="52" spans="2:8">
      <c r="B52" s="1" t="s">
        <v>110</v>
      </c>
      <c r="H52" s="1" t="s">
        <v>111</v>
      </c>
    </row>
  </sheetData>
  <mergeCells count="37">
    <mergeCell ref="A36:D36"/>
    <mergeCell ref="I11:I12"/>
    <mergeCell ref="J11:J12"/>
    <mergeCell ref="L11:L12"/>
    <mergeCell ref="G39:G40"/>
    <mergeCell ref="H39:H40"/>
    <mergeCell ref="I39:I40"/>
    <mergeCell ref="J39:J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A38:A40"/>
    <mergeCell ref="B38:B40"/>
    <mergeCell ref="C38:C40"/>
    <mergeCell ref="D38:D40"/>
    <mergeCell ref="E38:E40"/>
    <mergeCell ref="F38:F40"/>
    <mergeCell ref="G38:J38"/>
    <mergeCell ref="K38:K40"/>
    <mergeCell ref="L38:O38"/>
    <mergeCell ref="O39:O40"/>
    <mergeCell ref="L39:L40"/>
    <mergeCell ref="M39:M40"/>
    <mergeCell ref="N39:N40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AG72"/>
  <sheetViews>
    <sheetView topLeftCell="A4" workbookViewId="0">
      <selection activeCell="L45" sqref="L45:L46"/>
    </sheetView>
  </sheetViews>
  <sheetFormatPr defaultRowHeight="12.75"/>
  <cols>
    <col min="1" max="1" width="7.140625" style="143" customWidth="1"/>
    <col min="2" max="2" width="8.5703125" style="115" customWidth="1"/>
    <col min="3" max="3" width="38.5703125" style="113" customWidth="1"/>
    <col min="4" max="4" width="8.5703125" style="112" customWidth="1"/>
    <col min="5" max="5" width="9.28515625" style="112" customWidth="1"/>
    <col min="6" max="6" width="11.7109375" style="114" customWidth="1"/>
    <col min="7" max="16384" width="9.140625" style="142"/>
  </cols>
  <sheetData>
    <row r="5" spans="1:33" customFormat="1" ht="15.75">
      <c r="A5" s="349" t="s">
        <v>44</v>
      </c>
      <c r="B5" s="349"/>
      <c r="C5" s="349"/>
      <c r="D5" s="349"/>
      <c r="E5" s="349"/>
      <c r="F5" s="349"/>
      <c r="G5" s="349"/>
    </row>
    <row r="6" spans="1:33" customFormat="1" ht="18.75" thickBot="1">
      <c r="A6" s="350" t="s">
        <v>45</v>
      </c>
      <c r="B6" s="350"/>
      <c r="C6" s="350"/>
      <c r="D6" s="350"/>
      <c r="E6" s="350"/>
      <c r="F6" s="350"/>
      <c r="G6" s="350"/>
    </row>
    <row r="7" spans="1:33" customFormat="1" ht="27" thickBot="1">
      <c r="A7" s="351" t="s">
        <v>46</v>
      </c>
      <c r="B7" s="352"/>
      <c r="C7" s="352"/>
      <c r="D7" s="352"/>
      <c r="E7" s="352"/>
      <c r="F7" s="352"/>
      <c r="G7" s="353"/>
    </row>
    <row r="8" spans="1:33" customFormat="1" ht="13.5" thickBot="1">
      <c r="A8" s="144"/>
      <c r="B8" s="145"/>
      <c r="C8" s="146"/>
      <c r="D8" s="147"/>
      <c r="E8" s="147"/>
      <c r="F8" s="148"/>
      <c r="G8" s="149"/>
    </row>
    <row r="9" spans="1:33" customFormat="1" ht="13.5" thickBot="1">
      <c r="A9" s="150" t="s">
        <v>31</v>
      </c>
      <c r="B9" s="151" t="s">
        <v>23</v>
      </c>
      <c r="C9" s="152" t="s">
        <v>24</v>
      </c>
      <c r="D9" s="153" t="s">
        <v>32</v>
      </c>
      <c r="E9" s="154" t="s">
        <v>25</v>
      </c>
      <c r="F9" s="155" t="s">
        <v>33</v>
      </c>
      <c r="G9" s="156" t="s">
        <v>47</v>
      </c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</row>
    <row r="10" spans="1:33" s="165" customFormat="1" ht="12.75" customHeight="1">
      <c r="A10" s="158"/>
      <c r="B10" s="159"/>
      <c r="C10" s="160" t="s">
        <v>48</v>
      </c>
      <c r="D10" s="161"/>
      <c r="E10" s="161"/>
      <c r="F10" s="162"/>
      <c r="G10" s="163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64"/>
    </row>
    <row r="11" spans="1:33" s="165" customFormat="1" ht="15.75">
      <c r="A11" s="158"/>
      <c r="B11" s="166" t="s">
        <v>49</v>
      </c>
      <c r="C11" s="167" t="s">
        <v>50</v>
      </c>
      <c r="D11" s="168" t="s">
        <v>51</v>
      </c>
      <c r="E11" s="168">
        <v>2</v>
      </c>
      <c r="F11" s="169">
        <v>201.22</v>
      </c>
      <c r="G11" s="170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64"/>
    </row>
    <row r="12" spans="1:33" s="165" customFormat="1" ht="15.75">
      <c r="A12" s="158"/>
      <c r="B12" s="166" t="s">
        <v>52</v>
      </c>
      <c r="C12" s="171" t="s">
        <v>53</v>
      </c>
      <c r="D12" s="172" t="s">
        <v>54</v>
      </c>
      <c r="E12" s="172">
        <v>1</v>
      </c>
      <c r="F12" s="173">
        <v>568.16</v>
      </c>
      <c r="G12" s="170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64"/>
    </row>
    <row r="13" spans="1:33" s="165" customFormat="1">
      <c r="A13" s="158"/>
      <c r="B13" s="174" t="s">
        <v>55</v>
      </c>
      <c r="C13" s="175" t="s">
        <v>56</v>
      </c>
      <c r="D13" s="176" t="s">
        <v>57</v>
      </c>
      <c r="E13" s="176">
        <v>15</v>
      </c>
      <c r="F13" s="177">
        <v>8737.02</v>
      </c>
      <c r="G13" s="163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64"/>
    </row>
    <row r="14" spans="1:33" s="165" customFormat="1" ht="31.5">
      <c r="A14" s="158"/>
      <c r="B14" s="178" t="s">
        <v>58</v>
      </c>
      <c r="C14" s="179" t="s">
        <v>59</v>
      </c>
      <c r="D14" s="180" t="s">
        <v>51</v>
      </c>
      <c r="E14" s="181">
        <v>25</v>
      </c>
      <c r="F14" s="182">
        <v>1935</v>
      </c>
      <c r="G14" s="163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64"/>
    </row>
    <row r="15" spans="1:33" s="165" customFormat="1" ht="13.5" thickBot="1">
      <c r="A15" s="183"/>
      <c r="B15" s="184"/>
      <c r="C15" s="185"/>
      <c r="D15" s="186"/>
      <c r="E15" s="187" t="s">
        <v>26</v>
      </c>
      <c r="F15" s="188">
        <f>SUM(F11:F14)</f>
        <v>11441</v>
      </c>
      <c r="G15" s="189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64"/>
    </row>
    <row r="16" spans="1:33" customFormat="1">
      <c r="A16" s="190"/>
      <c r="B16" s="191"/>
      <c r="C16" s="192" t="s">
        <v>34</v>
      </c>
      <c r="D16" s="193"/>
      <c r="E16" s="193"/>
      <c r="F16" s="194"/>
      <c r="G16" s="195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</row>
    <row r="17" spans="1:32" customFormat="1" ht="15.75">
      <c r="A17" s="190"/>
      <c r="B17" s="178" t="s">
        <v>55</v>
      </c>
      <c r="C17" s="196" t="s">
        <v>60</v>
      </c>
      <c r="D17" s="172" t="s">
        <v>57</v>
      </c>
      <c r="E17" s="197">
        <v>25</v>
      </c>
      <c r="F17" s="173">
        <v>5780.1</v>
      </c>
      <c r="G17" s="170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</row>
    <row r="18" spans="1:32" customFormat="1">
      <c r="A18" s="190"/>
      <c r="B18" s="354" t="s">
        <v>61</v>
      </c>
      <c r="C18" s="198" t="s">
        <v>62</v>
      </c>
      <c r="D18" s="199" t="s">
        <v>54</v>
      </c>
      <c r="E18" s="200">
        <v>2</v>
      </c>
      <c r="F18" s="356">
        <v>1968.92</v>
      </c>
      <c r="G18" s="163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</row>
    <row r="19" spans="1:32" customFormat="1" ht="12.75" customHeight="1">
      <c r="A19" s="190"/>
      <c r="B19" s="355"/>
      <c r="C19" s="201" t="s">
        <v>63</v>
      </c>
      <c r="D19" s="199" t="s">
        <v>54</v>
      </c>
      <c r="E19" s="200">
        <v>2</v>
      </c>
      <c r="F19" s="357"/>
      <c r="G19" s="163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 customFormat="1" ht="13.5" thickBot="1">
      <c r="A20" s="202"/>
      <c r="B20" s="203"/>
      <c r="C20" s="204"/>
      <c r="D20" s="205"/>
      <c r="E20" s="187" t="s">
        <v>26</v>
      </c>
      <c r="F20" s="206">
        <f>SUM(F17:F19)</f>
        <v>7749</v>
      </c>
      <c r="G20" s="207"/>
    </row>
    <row r="21" spans="1:32" customFormat="1">
      <c r="A21" s="190"/>
      <c r="B21" s="208"/>
      <c r="C21" s="209" t="s">
        <v>48</v>
      </c>
      <c r="D21" s="210"/>
      <c r="E21" s="200"/>
      <c r="F21" s="211"/>
      <c r="G21" s="212"/>
    </row>
    <row r="22" spans="1:32" customFormat="1">
      <c r="A22" s="213"/>
      <c r="B22" s="214"/>
      <c r="C22" s="215" t="s">
        <v>28</v>
      </c>
      <c r="D22" s="216"/>
      <c r="E22" s="216"/>
      <c r="F22" s="217"/>
      <c r="G22" s="218"/>
    </row>
    <row r="23" spans="1:32" customFormat="1" ht="12.75" customHeight="1">
      <c r="A23" s="219"/>
      <c r="B23" s="358" t="s">
        <v>64</v>
      </c>
      <c r="C23" s="220" t="s">
        <v>65</v>
      </c>
      <c r="D23" s="221" t="s">
        <v>54</v>
      </c>
      <c r="E23" s="222">
        <v>1</v>
      </c>
      <c r="F23" s="360">
        <v>2737.14</v>
      </c>
      <c r="G23" s="223"/>
    </row>
    <row r="24" spans="1:32" customFormat="1" ht="12.75" customHeight="1">
      <c r="A24" s="219"/>
      <c r="B24" s="359"/>
      <c r="C24" s="224" t="s">
        <v>66</v>
      </c>
      <c r="D24" s="221" t="s">
        <v>57</v>
      </c>
      <c r="E24" s="222">
        <v>100</v>
      </c>
      <c r="F24" s="360"/>
      <c r="G24" s="223"/>
    </row>
    <row r="25" spans="1:32" customFormat="1" ht="12.75" customHeight="1" thickBot="1">
      <c r="A25" s="225"/>
      <c r="B25" s="226"/>
      <c r="C25" s="227"/>
      <c r="D25" s="228"/>
      <c r="E25" s="187" t="s">
        <v>26</v>
      </c>
      <c r="F25" s="229">
        <f>SUM(F23:F24)</f>
        <v>2737</v>
      </c>
      <c r="G25" s="230"/>
      <c r="K25" t="s">
        <v>67</v>
      </c>
      <c r="L25" s="231">
        <f>F67+F25+F15</f>
        <v>15424</v>
      </c>
    </row>
    <row r="26" spans="1:32" customFormat="1" ht="12.75" customHeight="1">
      <c r="A26" s="232"/>
      <c r="B26" s="233"/>
      <c r="C26" s="234" t="s">
        <v>27</v>
      </c>
      <c r="D26" s="235"/>
      <c r="E26" s="235"/>
      <c r="F26" s="236"/>
      <c r="G26" s="237"/>
    </row>
    <row r="27" spans="1:32" customFormat="1" ht="12.75" customHeight="1">
      <c r="A27" s="232"/>
      <c r="B27" s="361" t="s">
        <v>68</v>
      </c>
      <c r="C27" s="238" t="s">
        <v>69</v>
      </c>
      <c r="D27" s="172" t="s">
        <v>70</v>
      </c>
      <c r="E27" s="172">
        <v>0.8</v>
      </c>
      <c r="F27" s="364">
        <v>2181.46</v>
      </c>
      <c r="G27" s="239"/>
    </row>
    <row r="28" spans="1:32" customFormat="1" ht="12.75" customHeight="1">
      <c r="A28" s="232"/>
      <c r="B28" s="362"/>
      <c r="C28" s="238" t="s">
        <v>71</v>
      </c>
      <c r="D28" s="172" t="s">
        <v>70</v>
      </c>
      <c r="E28" s="172">
        <v>1.2</v>
      </c>
      <c r="F28" s="364"/>
      <c r="G28" s="239"/>
    </row>
    <row r="29" spans="1:32" customFormat="1" ht="12.75" customHeight="1">
      <c r="A29" s="232"/>
      <c r="B29" s="363"/>
      <c r="C29" s="240" t="s">
        <v>72</v>
      </c>
      <c r="D29" s="168" t="s">
        <v>70</v>
      </c>
      <c r="E29" s="168">
        <v>1.7</v>
      </c>
      <c r="F29" s="365"/>
      <c r="G29" s="239"/>
    </row>
    <row r="30" spans="1:32" customFormat="1" ht="12.75" customHeight="1">
      <c r="A30" s="232"/>
      <c r="B30" s="241" t="s">
        <v>55</v>
      </c>
      <c r="C30" s="238" t="s">
        <v>73</v>
      </c>
      <c r="D30" s="172" t="s">
        <v>70</v>
      </c>
      <c r="E30" s="172">
        <v>300</v>
      </c>
      <c r="F30" s="242">
        <v>2306.59</v>
      </c>
      <c r="G30" s="239"/>
    </row>
    <row r="31" spans="1:32" customFormat="1">
      <c r="A31" s="213"/>
      <c r="B31" s="214"/>
      <c r="C31" s="243"/>
      <c r="D31" s="244"/>
      <c r="E31" s="245"/>
      <c r="F31" s="246"/>
      <c r="G31" s="247"/>
    </row>
    <row r="32" spans="1:32" customFormat="1" ht="13.5" thickBot="1">
      <c r="A32" s="202"/>
      <c r="B32" s="248"/>
      <c r="C32" s="249"/>
      <c r="D32" s="250"/>
      <c r="E32" s="251" t="s">
        <v>26</v>
      </c>
      <c r="F32" s="229">
        <f>SUM(F26:F31)</f>
        <v>4488</v>
      </c>
      <c r="G32" s="207"/>
    </row>
    <row r="33" spans="1:7" customFormat="1">
      <c r="A33" s="274"/>
      <c r="B33" s="275"/>
      <c r="C33" s="276" t="s">
        <v>28</v>
      </c>
      <c r="D33" s="277"/>
      <c r="E33" s="277"/>
      <c r="F33" s="278"/>
      <c r="G33" s="279"/>
    </row>
    <row r="34" spans="1:7" customFormat="1" ht="15.75">
      <c r="A34" s="252"/>
      <c r="B34" s="354" t="s">
        <v>74</v>
      </c>
      <c r="C34" s="171" t="s">
        <v>75</v>
      </c>
      <c r="D34" s="253" t="s">
        <v>54</v>
      </c>
      <c r="E34" s="253">
        <v>2</v>
      </c>
      <c r="F34" s="364">
        <v>8418.68</v>
      </c>
      <c r="G34" s="254"/>
    </row>
    <row r="35" spans="1:7" customFormat="1" ht="15.75">
      <c r="A35" s="252"/>
      <c r="B35" s="366"/>
      <c r="C35" s="255" t="s">
        <v>76</v>
      </c>
      <c r="D35" s="253" t="s">
        <v>77</v>
      </c>
      <c r="E35" s="253">
        <v>0.5</v>
      </c>
      <c r="F35" s="364"/>
      <c r="G35" s="254"/>
    </row>
    <row r="36" spans="1:7" customFormat="1" ht="15.75">
      <c r="A36" s="252"/>
      <c r="B36" s="355"/>
      <c r="C36" s="167" t="s">
        <v>78</v>
      </c>
      <c r="D36" s="256" t="s">
        <v>54</v>
      </c>
      <c r="E36" s="256">
        <v>1</v>
      </c>
      <c r="F36" s="365"/>
      <c r="G36" s="254"/>
    </row>
    <row r="37" spans="1:7" customFormat="1" ht="15.75">
      <c r="A37" s="252"/>
      <c r="B37" s="257" t="s">
        <v>79</v>
      </c>
      <c r="C37" s="258" t="s">
        <v>80</v>
      </c>
      <c r="D37" s="259" t="s">
        <v>54</v>
      </c>
      <c r="E37" s="259">
        <v>1</v>
      </c>
      <c r="F37" s="317">
        <v>1932.99</v>
      </c>
      <c r="G37" s="254"/>
    </row>
    <row r="38" spans="1:7" customFormat="1" ht="15.75">
      <c r="A38" s="252"/>
      <c r="B38" s="354" t="s">
        <v>81</v>
      </c>
      <c r="C38" s="260" t="s">
        <v>82</v>
      </c>
      <c r="D38" s="261" t="s">
        <v>54</v>
      </c>
      <c r="E38" s="261">
        <v>1</v>
      </c>
      <c r="F38" s="371">
        <v>27601.040000000001</v>
      </c>
      <c r="G38" s="254"/>
    </row>
    <row r="39" spans="1:7" customFormat="1" ht="15.75">
      <c r="A39" s="252"/>
      <c r="B39" s="366"/>
      <c r="C39" s="260" t="s">
        <v>83</v>
      </c>
      <c r="D39" s="261" t="s">
        <v>57</v>
      </c>
      <c r="E39" s="261">
        <v>1</v>
      </c>
      <c r="F39" s="371"/>
      <c r="G39" s="254"/>
    </row>
    <row r="40" spans="1:7" customFormat="1" ht="15.75">
      <c r="A40" s="252"/>
      <c r="B40" s="355"/>
      <c r="C40" s="260" t="s">
        <v>84</v>
      </c>
      <c r="D40" s="261" t="s">
        <v>54</v>
      </c>
      <c r="E40" s="261">
        <v>8</v>
      </c>
      <c r="F40" s="371"/>
      <c r="G40" s="254"/>
    </row>
    <row r="41" spans="1:7" customFormat="1" ht="31.5">
      <c r="A41" s="252"/>
      <c r="B41" s="372" t="s">
        <v>58</v>
      </c>
      <c r="C41" s="171" t="s">
        <v>85</v>
      </c>
      <c r="D41" s="253" t="s">
        <v>70</v>
      </c>
      <c r="E41" s="172">
        <v>2</v>
      </c>
      <c r="F41" s="371">
        <v>95253</v>
      </c>
      <c r="G41" s="271"/>
    </row>
    <row r="42" spans="1:7" customFormat="1" ht="31.5">
      <c r="A42" s="252"/>
      <c r="B42" s="372"/>
      <c r="C42" s="171" t="s">
        <v>86</v>
      </c>
      <c r="D42" s="253" t="s">
        <v>54</v>
      </c>
      <c r="E42" s="172">
        <v>1</v>
      </c>
      <c r="F42" s="371"/>
      <c r="G42" s="271"/>
    </row>
    <row r="43" spans="1:7" customFormat="1" ht="15.75">
      <c r="A43" s="252"/>
      <c r="B43" s="372"/>
      <c r="C43" s="171" t="s">
        <v>87</v>
      </c>
      <c r="D43" s="253" t="s">
        <v>54</v>
      </c>
      <c r="E43" s="172">
        <v>1</v>
      </c>
      <c r="F43" s="371"/>
      <c r="G43" s="271"/>
    </row>
    <row r="44" spans="1:7" customFormat="1" ht="15.75">
      <c r="A44" s="252"/>
      <c r="B44" s="372"/>
      <c r="C44" s="171" t="s">
        <v>88</v>
      </c>
      <c r="D44" s="253" t="s">
        <v>54</v>
      </c>
      <c r="E44" s="172">
        <v>1</v>
      </c>
      <c r="F44" s="371"/>
      <c r="G44" s="271"/>
    </row>
    <row r="45" spans="1:7" customFormat="1" ht="15.75">
      <c r="A45" s="252"/>
      <c r="B45" s="372"/>
      <c r="C45" s="171" t="s">
        <v>89</v>
      </c>
      <c r="D45" s="253" t="s">
        <v>90</v>
      </c>
      <c r="E45" s="172">
        <v>15</v>
      </c>
      <c r="F45" s="371"/>
      <c r="G45" s="271"/>
    </row>
    <row r="46" spans="1:7" customFormat="1" ht="15.75">
      <c r="A46" s="252"/>
      <c r="B46" s="372"/>
      <c r="C46" s="171" t="s">
        <v>66</v>
      </c>
      <c r="D46" s="253" t="s">
        <v>90</v>
      </c>
      <c r="E46" s="172">
        <v>60</v>
      </c>
      <c r="F46" s="371"/>
      <c r="G46" s="271"/>
    </row>
    <row r="47" spans="1:7" customFormat="1" ht="15.75">
      <c r="A47" s="252"/>
      <c r="B47" s="372"/>
      <c r="C47" s="171" t="s">
        <v>91</v>
      </c>
      <c r="D47" s="253" t="s">
        <v>54</v>
      </c>
      <c r="E47" s="172">
        <v>1</v>
      </c>
      <c r="F47" s="371"/>
      <c r="G47" s="271"/>
    </row>
    <row r="48" spans="1:7" customFormat="1" ht="15.75">
      <c r="A48" s="252"/>
      <c r="B48" s="372"/>
      <c r="C48" s="171" t="s">
        <v>92</v>
      </c>
      <c r="D48" s="253" t="s">
        <v>90</v>
      </c>
      <c r="E48" s="172">
        <v>15</v>
      </c>
      <c r="F48" s="371"/>
      <c r="G48" s="271"/>
    </row>
    <row r="49" spans="1:7" customFormat="1">
      <c r="A49" s="252"/>
      <c r="B49" s="354" t="s">
        <v>61</v>
      </c>
      <c r="C49" s="262" t="s">
        <v>93</v>
      </c>
      <c r="D49" s="263" t="s">
        <v>54</v>
      </c>
      <c r="E49" s="264">
        <v>2</v>
      </c>
      <c r="F49" s="367">
        <v>47123.5</v>
      </c>
      <c r="G49" s="254"/>
    </row>
    <row r="50" spans="1:7" customFormat="1">
      <c r="A50" s="252"/>
      <c r="B50" s="366"/>
      <c r="C50" s="262" t="s">
        <v>94</v>
      </c>
      <c r="D50" s="263" t="s">
        <v>54</v>
      </c>
      <c r="E50" s="264">
        <v>16</v>
      </c>
      <c r="F50" s="368"/>
      <c r="G50" s="254"/>
    </row>
    <row r="51" spans="1:7" customFormat="1">
      <c r="A51" s="252"/>
      <c r="B51" s="366"/>
      <c r="C51" s="265" t="s">
        <v>66</v>
      </c>
      <c r="D51" s="266" t="s">
        <v>90</v>
      </c>
      <c r="E51" s="267">
        <v>18</v>
      </c>
      <c r="F51" s="368"/>
      <c r="G51" s="254"/>
    </row>
    <row r="52" spans="1:7" customFormat="1">
      <c r="A52" s="252"/>
      <c r="B52" s="366"/>
      <c r="C52" s="268" t="s">
        <v>95</v>
      </c>
      <c r="D52" s="269" t="s">
        <v>54</v>
      </c>
      <c r="E52" s="270">
        <v>1</v>
      </c>
      <c r="F52" s="368"/>
      <c r="G52" s="254"/>
    </row>
    <row r="53" spans="1:7" customFormat="1">
      <c r="A53" s="252"/>
      <c r="B53" s="366"/>
      <c r="C53" s="268" t="s">
        <v>96</v>
      </c>
      <c r="D53" s="269" t="s">
        <v>54</v>
      </c>
      <c r="E53" s="270">
        <v>2</v>
      </c>
      <c r="F53" s="368"/>
      <c r="G53" s="254"/>
    </row>
    <row r="54" spans="1:7" customFormat="1">
      <c r="A54" s="252"/>
      <c r="B54" s="366"/>
      <c r="C54" s="268" t="s">
        <v>97</v>
      </c>
      <c r="D54" s="269" t="s">
        <v>90</v>
      </c>
      <c r="E54" s="270">
        <v>1</v>
      </c>
      <c r="F54" s="368"/>
      <c r="G54" s="254"/>
    </row>
    <row r="55" spans="1:7" customFormat="1">
      <c r="A55" s="252"/>
      <c r="B55" s="355"/>
      <c r="C55" s="268" t="s">
        <v>98</v>
      </c>
      <c r="D55" s="269" t="s">
        <v>54</v>
      </c>
      <c r="E55" s="270">
        <v>8</v>
      </c>
      <c r="F55" s="369"/>
      <c r="G55" s="271"/>
    </row>
    <row r="56" spans="1:7" customFormat="1" ht="13.5" thickBot="1">
      <c r="A56" s="202"/>
      <c r="B56" s="248"/>
      <c r="C56" s="286"/>
      <c r="D56" s="250"/>
      <c r="E56" s="251" t="s">
        <v>26</v>
      </c>
      <c r="F56" s="319">
        <f>SUM(F34:F55)</f>
        <v>180329.21</v>
      </c>
      <c r="G56" s="207"/>
    </row>
    <row r="57" spans="1:7" customFormat="1">
      <c r="A57" s="274"/>
      <c r="B57" s="275"/>
      <c r="C57" s="276" t="s">
        <v>29</v>
      </c>
      <c r="D57" s="277"/>
      <c r="E57" s="277"/>
      <c r="F57" s="278"/>
      <c r="G57" s="279"/>
    </row>
    <row r="58" spans="1:7" customFormat="1">
      <c r="A58" s="190"/>
      <c r="B58" s="354" t="s">
        <v>99</v>
      </c>
      <c r="C58" s="280" t="s">
        <v>100</v>
      </c>
      <c r="D58" s="281" t="s">
        <v>101</v>
      </c>
      <c r="E58" s="281">
        <v>1</v>
      </c>
      <c r="F58" s="370">
        <v>330.56</v>
      </c>
      <c r="G58" s="254"/>
    </row>
    <row r="59" spans="1:7" customFormat="1">
      <c r="A59" s="190"/>
      <c r="B59" s="355"/>
      <c r="C59" s="282" t="s">
        <v>102</v>
      </c>
      <c r="D59" s="281" t="s">
        <v>54</v>
      </c>
      <c r="E59" s="281">
        <v>2</v>
      </c>
      <c r="F59" s="370"/>
      <c r="G59" s="254"/>
    </row>
    <row r="60" spans="1:7" customFormat="1">
      <c r="A60" s="190"/>
      <c r="B60" s="208" t="s">
        <v>58</v>
      </c>
      <c r="C60" s="283" t="s">
        <v>103</v>
      </c>
      <c r="D60" s="284" t="s">
        <v>101</v>
      </c>
      <c r="E60" s="285">
        <v>1</v>
      </c>
      <c r="F60" s="211">
        <v>335</v>
      </c>
      <c r="G60" s="271"/>
    </row>
    <row r="61" spans="1:7" customFormat="1" ht="13.5" thickBot="1">
      <c r="A61" s="202"/>
      <c r="B61" s="248"/>
      <c r="C61" s="286"/>
      <c r="D61" s="250"/>
      <c r="E61" s="251" t="s">
        <v>26</v>
      </c>
      <c r="F61" s="287">
        <f>SUM(F58:F60)</f>
        <v>665.56</v>
      </c>
      <c r="G61" s="207"/>
    </row>
    <row r="62" spans="1:7" customFormat="1" ht="13.5" thickBot="1">
      <c r="A62" s="190"/>
      <c r="B62" s="208"/>
      <c r="C62" s="209" t="s">
        <v>48</v>
      </c>
      <c r="D62" s="210"/>
      <c r="E62" s="200"/>
      <c r="F62" s="211"/>
      <c r="G62" s="212"/>
    </row>
    <row r="63" spans="1:7" customFormat="1">
      <c r="A63" s="252"/>
      <c r="B63" s="288"/>
      <c r="C63" s="276" t="s">
        <v>29</v>
      </c>
      <c r="D63" s="272"/>
      <c r="E63" s="273"/>
      <c r="F63" s="289"/>
      <c r="G63" s="271"/>
    </row>
    <row r="64" spans="1:7" customFormat="1">
      <c r="A64" s="252"/>
      <c r="B64" s="257" t="s">
        <v>52</v>
      </c>
      <c r="C64" s="290" t="s">
        <v>104</v>
      </c>
      <c r="D64" s="291" t="s">
        <v>54</v>
      </c>
      <c r="E64" s="291">
        <v>1</v>
      </c>
      <c r="F64" s="292">
        <v>403.54</v>
      </c>
      <c r="G64" s="254"/>
    </row>
    <row r="65" spans="1:7" customFormat="1">
      <c r="A65" s="252"/>
      <c r="B65" s="257" t="s">
        <v>55</v>
      </c>
      <c r="C65" s="293" t="s">
        <v>105</v>
      </c>
      <c r="D65" s="294" t="s">
        <v>54</v>
      </c>
      <c r="E65" s="294">
        <v>1</v>
      </c>
      <c r="F65" s="295">
        <v>68.040000000000006</v>
      </c>
      <c r="G65" s="254"/>
    </row>
    <row r="66" spans="1:7" customFormat="1">
      <c r="A66" s="252"/>
      <c r="B66" s="288" t="s">
        <v>64</v>
      </c>
      <c r="C66" s="293" t="s">
        <v>105</v>
      </c>
      <c r="D66" s="294" t="s">
        <v>54</v>
      </c>
      <c r="E66" s="199">
        <v>11</v>
      </c>
      <c r="F66" s="296">
        <v>774.22</v>
      </c>
      <c r="G66" s="271"/>
    </row>
    <row r="67" spans="1:7" customFormat="1" ht="13.5" thickBot="1">
      <c r="A67" s="202"/>
      <c r="B67" s="248"/>
      <c r="C67" s="286"/>
      <c r="D67" s="250"/>
      <c r="E67" s="251" t="s">
        <v>26</v>
      </c>
      <c r="F67" s="229">
        <f>SUM(F64:F66)</f>
        <v>1246</v>
      </c>
      <c r="G67" s="207"/>
    </row>
    <row r="68" spans="1:7" customFormat="1" ht="13.5" thickBot="1">
      <c r="A68" s="297"/>
      <c r="B68" s="298"/>
      <c r="C68" s="299"/>
      <c r="D68" s="300"/>
      <c r="E68" s="301" t="s">
        <v>30</v>
      </c>
      <c r="F68" s="302">
        <f>F67+F61+F56+F32+F25+F20+F15</f>
        <v>208655.77</v>
      </c>
      <c r="G68" s="303"/>
    </row>
    <row r="69" spans="1:7" customFormat="1">
      <c r="A69" s="304"/>
      <c r="B69" s="305"/>
      <c r="C69" s="306"/>
      <c r="D69" s="307"/>
      <c r="E69" s="307"/>
      <c r="F69" s="308"/>
      <c r="G69" s="309"/>
    </row>
    <row r="70" spans="1:7" customFormat="1">
      <c r="A70" s="304"/>
      <c r="B70" s="305"/>
      <c r="C70" s="306"/>
      <c r="D70" s="307"/>
      <c r="E70" s="307"/>
      <c r="F70" s="308"/>
      <c r="G70" s="309"/>
    </row>
    <row r="71" spans="1:7" customFormat="1">
      <c r="A71" s="310"/>
      <c r="B71" s="311" t="s">
        <v>22</v>
      </c>
      <c r="C71" s="312"/>
      <c r="D71" s="313" t="s">
        <v>35</v>
      </c>
      <c r="E71" s="313"/>
      <c r="F71" s="314"/>
      <c r="G71" s="315"/>
    </row>
    <row r="72" spans="1:7" customFormat="1">
      <c r="A72" s="310"/>
      <c r="B72" s="311"/>
      <c r="C72" s="312"/>
      <c r="D72" s="313"/>
      <c r="E72" s="313"/>
      <c r="F72" s="314"/>
      <c r="G72" s="315"/>
    </row>
  </sheetData>
  <mergeCells count="19">
    <mergeCell ref="B58:B59"/>
    <mergeCell ref="F58:F59"/>
    <mergeCell ref="B34:B36"/>
    <mergeCell ref="F34:F36"/>
    <mergeCell ref="B38:B40"/>
    <mergeCell ref="F38:F40"/>
    <mergeCell ref="B41:B48"/>
    <mergeCell ref="F41:F48"/>
    <mergeCell ref="B23:B24"/>
    <mergeCell ref="F23:F24"/>
    <mergeCell ref="B27:B29"/>
    <mergeCell ref="F27:F29"/>
    <mergeCell ref="B49:B55"/>
    <mergeCell ref="F49:F55"/>
    <mergeCell ref="A5:G5"/>
    <mergeCell ref="A6:G6"/>
    <mergeCell ref="A7:G7"/>
    <mergeCell ref="B18:B19"/>
    <mergeCell ref="F18:F19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2016-02-03T11:20:53Z</cp:lastPrinted>
  <dcterms:created xsi:type="dcterms:W3CDTF">2010-11-29T02:37:01Z</dcterms:created>
  <dcterms:modified xsi:type="dcterms:W3CDTF">2016-02-24T12:06:40Z</dcterms:modified>
</cp:coreProperties>
</file>