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7520" windowHeight="8955"/>
  </bookViews>
  <sheets>
    <sheet name="Сумма" sheetId="1" r:id="rId1"/>
    <sheet name="Работы" sheetId="2" r:id="rId2"/>
  </sheets>
  <externalReferences>
    <externalReference r:id="rId3"/>
  </externalReferences>
  <calcPr calcId="124519" fullPrecision="0"/>
</workbook>
</file>

<file path=xl/calcChain.xml><?xml version="1.0" encoding="utf-8"?>
<calcChain xmlns="http://schemas.openxmlformats.org/spreadsheetml/2006/main">
  <c r="F47" i="2"/>
  <c r="F48" s="1"/>
  <c r="F40"/>
  <c r="F37"/>
  <c r="J37" s="1"/>
  <c r="F29"/>
  <c r="F26"/>
  <c r="F22"/>
  <c r="F15"/>
  <c r="G34" i="1"/>
  <c r="H34"/>
  <c r="D32"/>
  <c r="D34" s="1"/>
  <c r="F31"/>
  <c r="K31"/>
  <c r="E31" l="1"/>
  <c r="C31" s="1"/>
  <c r="C32" s="1"/>
  <c r="B42"/>
  <c r="B44" s="1"/>
  <c r="B43"/>
  <c r="B41"/>
  <c r="F34"/>
  <c r="B33" l="1"/>
  <c r="N33"/>
  <c r="L33"/>
  <c r="D33"/>
  <c r="D35" s="1"/>
  <c r="B45"/>
  <c r="L32"/>
  <c r="M33"/>
  <c r="N32"/>
  <c r="N34" s="1"/>
  <c r="O32"/>
  <c r="O34" s="1"/>
  <c r="O33"/>
  <c r="H33"/>
  <c r="H35" s="1"/>
  <c r="J33"/>
  <c r="J35" s="1"/>
  <c r="G33"/>
  <c r="I33"/>
  <c r="I35" s="1"/>
  <c r="I32"/>
  <c r="J32"/>
  <c r="H32"/>
  <c r="G32" l="1"/>
  <c r="M32"/>
  <c r="M34" s="1"/>
  <c r="M35" s="1"/>
  <c r="K33"/>
  <c r="O35"/>
  <c r="G35"/>
  <c r="F35" s="1"/>
  <c r="F33"/>
  <c r="L34"/>
  <c r="N35"/>
  <c r="F32"/>
  <c r="K32" l="1"/>
  <c r="E32" s="1"/>
  <c r="K34"/>
  <c r="E34" s="1"/>
  <c r="C34" s="1"/>
  <c r="L35"/>
  <c r="E33"/>
  <c r="C35" l="1"/>
  <c r="K35"/>
  <c r="E35" s="1"/>
</calcChain>
</file>

<file path=xl/sharedStrings.xml><?xml version="1.0" encoding="utf-8"?>
<sst xmlns="http://schemas.openxmlformats.org/spreadsheetml/2006/main" count="106" uniqueCount="79">
  <si>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</si>
  <si>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</si>
  <si>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</si>
  <si>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</si>
  <si>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</si>
  <si>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</si>
  <si>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</si>
  <si>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</si>
  <si>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</si>
  <si>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</si>
  <si>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</si>
  <si>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</si>
  <si>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</si>
  <si>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</si>
  <si>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</si>
  <si>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</si>
  <si>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</si>
  <si>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</si>
  <si>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</si>
  <si>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</si>
  <si>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</si>
  <si>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</si>
  <si>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</si>
  <si>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</si>
  <si>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</si>
  <si>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</si>
  <si>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</si>
  <si>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 xml:space="preserve">Благоустройство </t>
  </si>
  <si>
    <t>Сантехнические работы</t>
  </si>
  <si>
    <t>Электротехнические работы</t>
  </si>
  <si>
    <t>ИТОГО:</t>
  </si>
  <si>
    <t>План</t>
  </si>
  <si>
    <t>Ед. изм.</t>
  </si>
  <si>
    <t>Сумма,руб</t>
  </si>
  <si>
    <t>Общестроительные работы</t>
  </si>
  <si>
    <t>Р.В. Федорова</t>
  </si>
  <si>
    <t>Плановое начисление за 2015 год,  руб.</t>
  </si>
  <si>
    <t>Фактическая оплата за  2015 год,  руб.</t>
  </si>
  <si>
    <t>Фактическое выполнение за 2015 год, руб.</t>
  </si>
  <si>
    <t>Содержание общего имущества</t>
  </si>
  <si>
    <t>Требование пожарной безопасности</t>
  </si>
  <si>
    <t>Улица Мира, дом 5А</t>
  </si>
  <si>
    <t>Главный энергетик</t>
  </si>
  <si>
    <t>С.А. Глебов</t>
  </si>
  <si>
    <t xml:space="preserve">Перечень выполненных работ </t>
  </si>
  <si>
    <t>за 2015г.</t>
  </si>
  <si>
    <r>
      <t xml:space="preserve">ул. Мира, д.5А -  </t>
    </r>
    <r>
      <rPr>
        <b/>
        <sz val="20"/>
        <color indexed="10"/>
        <rFont val="Arial Cyr"/>
        <charset val="204"/>
      </rPr>
      <t>ООО "Статус 2"</t>
    </r>
  </si>
  <si>
    <t>Примечание</t>
  </si>
  <si>
    <t>Техническое обслуживание</t>
  </si>
  <si>
    <t>март</t>
  </si>
  <si>
    <t>Установка табличек</t>
  </si>
  <si>
    <t>шт</t>
  </si>
  <si>
    <t>Уборка снега вручную</t>
  </si>
  <si>
    <t>м3</t>
  </si>
  <si>
    <t>июнь</t>
  </si>
  <si>
    <t>Установка инфор-ых щитов</t>
  </si>
  <si>
    <t>октябрь</t>
  </si>
  <si>
    <t>Смена пружин</t>
  </si>
  <si>
    <t>ноябрь</t>
  </si>
  <si>
    <t>Механизированная уборка территории</t>
  </si>
  <si>
    <t>Очистка козырьков от снега и сосулек.</t>
  </si>
  <si>
    <t>апрель</t>
  </si>
  <si>
    <t>Уборка снега альпинистами</t>
  </si>
  <si>
    <t>Восстановление системы ТС</t>
  </si>
  <si>
    <t>м</t>
  </si>
  <si>
    <t>июль</t>
  </si>
  <si>
    <t>Установка  заглушки ф 15 мм</t>
  </si>
  <si>
    <t>м.п.</t>
  </si>
  <si>
    <t>тр</t>
  </si>
  <si>
    <t>август</t>
  </si>
  <si>
    <t>Замена ламп  накаливания ЛН-75</t>
  </si>
  <si>
    <t>Замена ламп  энергосберегающей Navigator G23</t>
  </si>
  <si>
    <t>Отчет Управляющей компании ООО " Статус2"  по выполнению работ по содержанию и текущему ремонту жилого фонда, 2015г.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</si>
  <si>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</si>
  <si>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</si>
  <si>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</si>
  <si>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</si>
  <si>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</si>
  <si>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ПРОСРОЧЕННАЯ ЗАДОЛЖЕННОСТЬ  ПО ОПЛАТЕ   ЖКУ
на 01.01.2016г. составляет: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</si>
</sst>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0_р_."/>
    <numFmt numFmtId="170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/>
    </xf>
    <xf numFmtId="0" fontId="8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1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9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/>
    <xf numFmtId="164" fontId="2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8" fontId="9" fillId="0" borderId="6" xfId="0" applyNumberFormat="1" applyFont="1" applyFill="1" applyBorder="1" applyAlignment="1">
      <alignment horizontal="center" vertical="center"/>
    </xf>
    <xf numFmtId="165" fontId="11" fillId="0" borderId="30" xfId="0" applyNumberFormat="1" applyFont="1" applyBorder="1" applyAlignment="1">
      <alignment horizontal="center" vertical="center"/>
    </xf>
    <xf numFmtId="166" fontId="11" fillId="0" borderId="30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9" fillId="0" borderId="33" xfId="0" applyNumberFormat="1" applyFont="1" applyBorder="1" applyAlignment="1">
      <alignment horizontal="left" vertical="center" wrapText="1"/>
    </xf>
    <xf numFmtId="3" fontId="9" fillId="0" borderId="3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left" vertical="center" wrapText="1"/>
    </xf>
    <xf numFmtId="3" fontId="9" fillId="0" borderId="34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left" vertical="center" wrapText="1"/>
    </xf>
    <xf numFmtId="3" fontId="9" fillId="0" borderId="35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1" fillId="0" borderId="3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2" fontId="2" fillId="3" borderId="29" xfId="0" applyNumberFormat="1" applyFont="1" applyFill="1" applyBorder="1" applyAlignment="1">
      <alignment horizontal="center"/>
    </xf>
    <xf numFmtId="0" fontId="2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center"/>
    </xf>
    <xf numFmtId="165" fontId="11" fillId="3" borderId="31" xfId="0" applyNumberFormat="1" applyFont="1" applyFill="1" applyBorder="1" applyAlignment="1">
      <alignment horizontal="center" vertical="center"/>
    </xf>
    <xf numFmtId="165" fontId="11" fillId="3" borderId="24" xfId="0" applyNumberFormat="1" applyFont="1" applyFill="1" applyBorder="1" applyAlignment="1">
      <alignment horizontal="center" vertical="center"/>
    </xf>
    <xf numFmtId="165" fontId="11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8" fontId="9" fillId="5" borderId="6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1" fillId="5" borderId="30" xfId="0" applyNumberFormat="1" applyFont="1" applyFill="1" applyBorder="1" applyAlignment="1">
      <alignment horizontal="center" vertical="center"/>
    </xf>
    <xf numFmtId="165" fontId="11" fillId="5" borderId="9" xfId="0" applyNumberFormat="1" applyFont="1" applyFill="1" applyBorder="1" applyAlignment="1">
      <alignment horizontal="center" vertical="center"/>
    </xf>
    <xf numFmtId="165" fontId="11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67" fontId="4" fillId="0" borderId="29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167" fontId="4" fillId="0" borderId="2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textRotation="90" wrapText="1"/>
    </xf>
    <xf numFmtId="0" fontId="21" fillId="0" borderId="9" xfId="0" applyFont="1" applyBorder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1" fillId="0" borderId="14" xfId="0" applyFont="1" applyBorder="1" applyAlignment="1">
      <alignment vertical="top" wrapText="1"/>
    </xf>
    <xf numFmtId="0" fontId="21" fillId="0" borderId="14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/>
    </xf>
    <xf numFmtId="4" fontId="5" fillId="4" borderId="14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vertical="top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vertical="top" wrapText="1"/>
    </xf>
    <xf numFmtId="0" fontId="2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167" fontId="4" fillId="0" borderId="48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top" wrapText="1"/>
    </xf>
    <xf numFmtId="0" fontId="20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7" fontId="15" fillId="3" borderId="2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3" fillId="0" borderId="9" xfId="0" applyFont="1" applyBorder="1"/>
    <xf numFmtId="0" fontId="4" fillId="0" borderId="8" xfId="0" applyFont="1" applyBorder="1" applyAlignment="1">
      <alignment horizontal="center" vertical="center" textRotation="90" wrapText="1"/>
    </xf>
    <xf numFmtId="0" fontId="24" fillId="0" borderId="9" xfId="0" applyFont="1" applyBorder="1" applyAlignment="1">
      <alignment vertical="center"/>
    </xf>
    <xf numFmtId="0" fontId="16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4" fillId="0" borderId="48" xfId="0" applyFont="1" applyBorder="1" applyAlignment="1">
      <alignment horizontal="left" vertical="center"/>
    </xf>
    <xf numFmtId="0" fontId="19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167" fontId="15" fillId="0" borderId="48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4" fillId="4" borderId="8" xfId="0" applyFont="1" applyFill="1" applyBorder="1" applyAlignment="1">
      <alignment horizontal="center" vertical="center" textRotation="90" wrapText="1"/>
    </xf>
    <xf numFmtId="0" fontId="24" fillId="4" borderId="9" xfId="0" applyFont="1" applyFill="1" applyBorder="1" applyAlignment="1">
      <alignment horizontal="left" vertical="center"/>
    </xf>
    <xf numFmtId="0" fontId="15" fillId="0" borderId="45" xfId="0" applyFont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4" xfId="0" applyFill="1" applyBorder="1"/>
    <xf numFmtId="0" fontId="0" fillId="4" borderId="10" xfId="0" applyFill="1" applyBorder="1"/>
    <xf numFmtId="0" fontId="4" fillId="4" borderId="13" xfId="0" applyFont="1" applyFill="1" applyBorder="1" applyAlignment="1">
      <alignment horizontal="center" vertical="center" textRotation="90" wrapText="1"/>
    </xf>
    <xf numFmtId="0" fontId="24" fillId="4" borderId="51" xfId="0" applyFont="1" applyFill="1" applyBorder="1" applyAlignment="1">
      <alignment horizontal="left" vertical="center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1" fontId="25" fillId="0" borderId="9" xfId="0" applyNumberFormat="1" applyFont="1" applyBorder="1" applyAlignment="1">
      <alignment horizontal="center" vertical="center" wrapText="1"/>
    </xf>
    <xf numFmtId="4" fontId="26" fillId="0" borderId="9" xfId="0" applyNumberFormat="1" applyFont="1" applyBorder="1" applyAlignment="1">
      <alignment horizontal="center" vertical="center"/>
    </xf>
    <xf numFmtId="0" fontId="0" fillId="4" borderId="52" xfId="0" applyFill="1" applyBorder="1"/>
    <xf numFmtId="0" fontId="4" fillId="4" borderId="23" xfId="0" applyFont="1" applyFill="1" applyBorder="1" applyAlignment="1">
      <alignment horizontal="center" vertical="center" textRotation="90" wrapText="1"/>
    </xf>
    <xf numFmtId="0" fontId="24" fillId="4" borderId="24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167" fontId="15" fillId="3" borderId="24" xfId="0" applyNumberFormat="1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4" fillId="4" borderId="46" xfId="0" applyFont="1" applyFill="1" applyBorder="1" applyAlignment="1">
      <alignment horizontal="center" vertical="center" textRotation="90" wrapText="1"/>
    </xf>
    <xf numFmtId="0" fontId="24" fillId="4" borderId="48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center" wrapText="1"/>
    </xf>
    <xf numFmtId="0" fontId="0" fillId="4" borderId="48" xfId="0" applyFill="1" applyBorder="1" applyAlignment="1">
      <alignment horizontal="center" vertical="center"/>
    </xf>
    <xf numFmtId="167" fontId="0" fillId="4" borderId="48" xfId="0" applyNumberFormat="1" applyFill="1" applyBorder="1" applyAlignment="1">
      <alignment vertical="center"/>
    </xf>
    <xf numFmtId="0" fontId="0" fillId="4" borderId="50" xfId="0" applyFill="1" applyBorder="1" applyAlignment="1">
      <alignment vertical="center"/>
    </xf>
    <xf numFmtId="0" fontId="16" fillId="4" borderId="9" xfId="0" applyFont="1" applyFill="1" applyBorder="1" applyAlignment="1">
      <alignment wrapText="1"/>
    </xf>
    <xf numFmtId="0" fontId="0" fillId="4" borderId="9" xfId="0" applyFill="1" applyBorder="1" applyAlignment="1">
      <alignment horizontal="center" vertical="center"/>
    </xf>
    <xf numFmtId="0" fontId="27" fillId="4" borderId="9" xfId="0" applyFont="1" applyFill="1" applyBorder="1" applyAlignment="1">
      <alignment horizontal="left" vertical="center" wrapText="1"/>
    </xf>
    <xf numFmtId="1" fontId="27" fillId="4" borderId="9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24" fillId="0" borderId="24" xfId="0" applyFont="1" applyBorder="1" applyAlignment="1">
      <alignment horizontal="left" vertical="center"/>
    </xf>
    <xf numFmtId="0" fontId="16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7" fontId="0" fillId="0" borderId="45" xfId="0" applyNumberFormat="1" applyBorder="1" applyAlignment="1">
      <alignment vertical="center"/>
    </xf>
    <xf numFmtId="0" fontId="4" fillId="0" borderId="13" xfId="0" applyFont="1" applyBorder="1" applyAlignment="1">
      <alignment horizontal="center" vertical="center" textRotation="90" wrapText="1"/>
    </xf>
    <xf numFmtId="0" fontId="24" fillId="4" borderId="53" xfId="0" applyFont="1" applyFill="1" applyBorder="1" applyAlignment="1">
      <alignment vertical="center"/>
    </xf>
    <xf numFmtId="0" fontId="21" fillId="0" borderId="9" xfId="0" applyFont="1" applyFill="1" applyBorder="1" applyAlignment="1">
      <alignment vertical="top" wrapText="1"/>
    </xf>
    <xf numFmtId="0" fontId="21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21" fillId="0" borderId="9" xfId="0" applyFont="1" applyBorder="1" applyAlignment="1">
      <alignment horizontal="center" vertical="top" wrapText="1"/>
    </xf>
    <xf numFmtId="4" fontId="5" fillId="0" borderId="48" xfId="0" applyNumberFormat="1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vertical="top" wrapText="1"/>
    </xf>
    <xf numFmtId="0" fontId="21" fillId="0" borderId="48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vertical="center"/>
    </xf>
    <xf numFmtId="0" fontId="24" fillId="0" borderId="48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center" vertical="center"/>
    </xf>
    <xf numFmtId="3" fontId="24" fillId="4" borderId="48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9" fontId="15" fillId="3" borderId="14" xfId="0" applyNumberFormat="1" applyFont="1" applyFill="1" applyBorder="1" applyAlignment="1">
      <alignment vertical="center"/>
    </xf>
    <xf numFmtId="4" fontId="0" fillId="0" borderId="0" xfId="0" applyNumberFormat="1"/>
    <xf numFmtId="0" fontId="24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7" fontId="0" fillId="0" borderId="4" xfId="0" applyNumberFormat="1" applyBorder="1" applyAlignment="1">
      <alignment vertical="center"/>
    </xf>
    <xf numFmtId="0" fontId="4" fillId="0" borderId="54" xfId="0" applyFont="1" applyBorder="1" applyAlignment="1">
      <alignment horizontal="center" vertical="center" textRotation="90" wrapText="1"/>
    </xf>
    <xf numFmtId="0" fontId="24" fillId="0" borderId="45" xfId="0" applyFont="1" applyBorder="1" applyAlignment="1">
      <alignment horizontal="center" vertical="center"/>
    </xf>
    <xf numFmtId="0" fontId="16" fillId="0" borderId="45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center" vertical="center"/>
    </xf>
    <xf numFmtId="167" fontId="0" fillId="0" borderId="45" xfId="0" applyNumberForma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4" fontId="15" fillId="3" borderId="24" xfId="0" applyNumberFormat="1" applyFont="1" applyFill="1" applyBorder="1" applyAlignment="1">
      <alignment vertical="center"/>
    </xf>
    <xf numFmtId="0" fontId="15" fillId="0" borderId="4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/>
    </xf>
    <xf numFmtId="0" fontId="27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167" fontId="0" fillId="0" borderId="9" xfId="0" applyNumberFormat="1" applyBorder="1" applyAlignment="1">
      <alignment vertical="center"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167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9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textRotation="90" wrapText="1"/>
      <protection locked="0"/>
    </xf>
    <xf numFmtId="0" fontId="9" fillId="0" borderId="38" xfId="0" applyFont="1" applyFill="1" applyBorder="1" applyAlignment="1" applyProtection="1">
      <alignment horizontal="center" vertical="center" textRotation="90" wrapText="1"/>
      <protection locked="0"/>
    </xf>
    <xf numFmtId="0" fontId="9" fillId="0" borderId="33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4" fontId="28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6" borderId="41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workbookViewId="0">
      <selection activeCell="F53" sqref="F53"/>
    </sheetView>
  </sheetViews>
  <sheetFormatPr defaultRowHeight="12.75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>
      <c r="K2" s="299" t="s">
        <v>73</v>
      </c>
      <c r="L2" s="299"/>
      <c r="M2" s="299"/>
      <c r="N2" s="299"/>
    </row>
    <row r="3" spans="1:15" ht="15.75">
      <c r="K3" s="299" t="s">
        <v>74</v>
      </c>
      <c r="L3" s="299"/>
      <c r="M3" s="299"/>
      <c r="N3" s="299"/>
    </row>
    <row r="4" spans="1:15" ht="15.75">
      <c r="K4" s="299" t="s">
        <v>75</v>
      </c>
      <c r="L4" s="299"/>
      <c r="M4" s="299"/>
      <c r="N4" s="299"/>
    </row>
    <row r="7" spans="1:15" s="3" customFormat="1" ht="15.75">
      <c r="A7" s="309" t="s">
        <v>72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</row>
    <row r="8" spans="1:15" ht="18.75">
      <c r="A8" s="310" t="s">
        <v>41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</row>
    <row r="9" spans="1:15" ht="19.5" thickBot="1">
      <c r="A9" s="5" t="s">
        <v>0</v>
      </c>
      <c r="B9" s="4"/>
      <c r="C9" s="4"/>
      <c r="E9" s="6">
        <v>1165.5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7" customFormat="1" ht="14.25" customHeight="1">
      <c r="A10" s="311" t="s">
        <v>1</v>
      </c>
      <c r="B10" s="313" t="s">
        <v>2</v>
      </c>
      <c r="C10" s="316" t="s">
        <v>3</v>
      </c>
      <c r="D10" s="318" t="s">
        <v>4</v>
      </c>
      <c r="E10" s="316" t="s">
        <v>5</v>
      </c>
      <c r="F10" s="320" t="s">
        <v>6</v>
      </c>
      <c r="G10" s="322" t="s">
        <v>7</v>
      </c>
      <c r="H10" s="322"/>
      <c r="I10" s="322"/>
      <c r="J10" s="323"/>
      <c r="K10" s="320" t="s">
        <v>8</v>
      </c>
      <c r="L10" s="324" t="s">
        <v>7</v>
      </c>
      <c r="M10" s="324"/>
      <c r="N10" s="324"/>
      <c r="O10" s="325"/>
    </row>
    <row r="11" spans="1:15" s="7" customFormat="1" ht="37.5" customHeight="1">
      <c r="A11" s="312"/>
      <c r="B11" s="314"/>
      <c r="C11" s="317"/>
      <c r="D11" s="319"/>
      <c r="E11" s="317"/>
      <c r="F11" s="321"/>
      <c r="G11" s="326" t="s">
        <v>9</v>
      </c>
      <c r="H11" s="326" t="s">
        <v>10</v>
      </c>
      <c r="I11" s="326" t="s">
        <v>11</v>
      </c>
      <c r="J11" s="328" t="s">
        <v>12</v>
      </c>
      <c r="K11" s="321"/>
      <c r="L11" s="327" t="s">
        <v>39</v>
      </c>
      <c r="M11" s="326" t="s">
        <v>13</v>
      </c>
      <c r="N11" s="327" t="s">
        <v>40</v>
      </c>
      <c r="O11" s="328" t="s">
        <v>14</v>
      </c>
    </row>
    <row r="12" spans="1:15" s="7" customFormat="1" ht="44.25" customHeight="1">
      <c r="A12" s="312"/>
      <c r="B12" s="315"/>
      <c r="C12" s="317"/>
      <c r="D12" s="319"/>
      <c r="E12" s="317"/>
      <c r="F12" s="321"/>
      <c r="G12" s="326"/>
      <c r="H12" s="326"/>
      <c r="I12" s="326"/>
      <c r="J12" s="328"/>
      <c r="K12" s="321"/>
      <c r="L12" s="327"/>
      <c r="M12" s="326"/>
      <c r="N12" s="327"/>
      <c r="O12" s="328"/>
    </row>
    <row r="13" spans="1:15" s="17" customFormat="1" ht="14.25" hidden="1" customHeight="1">
      <c r="A13" s="8"/>
      <c r="B13" s="9"/>
      <c r="C13" s="10"/>
      <c r="D13" s="11"/>
      <c r="E13" s="12"/>
      <c r="F13" s="13"/>
      <c r="G13" s="14"/>
      <c r="H13" s="14"/>
      <c r="I13" s="14"/>
      <c r="J13" s="14"/>
      <c r="K13" s="15"/>
      <c r="L13" s="14"/>
      <c r="M13" s="14"/>
      <c r="N13" s="14"/>
      <c r="O13" s="16"/>
    </row>
    <row r="14" spans="1:15" hidden="1">
      <c r="A14" s="18"/>
      <c r="B14" s="19"/>
      <c r="C14" s="20"/>
      <c r="D14" s="21"/>
      <c r="E14" s="22"/>
      <c r="F14" s="23"/>
      <c r="G14" s="24"/>
      <c r="H14" s="24"/>
      <c r="I14" s="24"/>
      <c r="J14" s="25"/>
      <c r="K14" s="26"/>
      <c r="L14" s="27"/>
      <c r="M14" s="27"/>
      <c r="N14" s="27"/>
      <c r="O14" s="28"/>
    </row>
    <row r="15" spans="1:15" hidden="1">
      <c r="A15" s="18"/>
      <c r="B15" s="29"/>
      <c r="C15" s="20"/>
      <c r="D15" s="21"/>
      <c r="E15" s="22"/>
      <c r="F15" s="23"/>
      <c r="G15" s="24"/>
      <c r="H15" s="24"/>
      <c r="I15" s="24"/>
      <c r="J15" s="25"/>
      <c r="K15" s="26"/>
      <c r="L15" s="24"/>
      <c r="M15" s="24"/>
      <c r="N15" s="24"/>
      <c r="O15" s="25"/>
    </row>
    <row r="16" spans="1:15" ht="13.5" hidden="1" thickBot="1">
      <c r="A16" s="30"/>
      <c r="B16" s="31"/>
      <c r="C16" s="32"/>
      <c r="D16" s="33"/>
      <c r="E16" s="34"/>
      <c r="F16" s="35"/>
      <c r="G16" s="36"/>
      <c r="H16" s="36"/>
      <c r="I16" s="36"/>
      <c r="J16" s="37"/>
      <c r="K16" s="38"/>
      <c r="L16" s="36"/>
      <c r="M16" s="36"/>
      <c r="N16" s="36"/>
      <c r="O16" s="37"/>
    </row>
    <row r="17" spans="1:15" s="50" customFormat="1" ht="13.5" hidden="1" thickBot="1">
      <c r="A17" s="39"/>
      <c r="B17" s="40"/>
      <c r="C17" s="41"/>
      <c r="D17" s="42"/>
      <c r="E17" s="43"/>
      <c r="F17" s="44"/>
      <c r="G17" s="45"/>
      <c r="H17" s="45"/>
      <c r="I17" s="45"/>
      <c r="J17" s="46"/>
      <c r="K17" s="47"/>
      <c r="L17" s="48"/>
      <c r="M17" s="48"/>
      <c r="N17" s="48"/>
      <c r="O17" s="49"/>
    </row>
    <row r="18" spans="1:15" hidden="1">
      <c r="A18" s="51"/>
      <c r="B18" s="52"/>
      <c r="C18" s="53"/>
      <c r="D18" s="54"/>
      <c r="E18" s="53"/>
      <c r="F18" s="53"/>
      <c r="G18" s="54"/>
      <c r="H18" s="54"/>
      <c r="I18" s="54"/>
      <c r="J18" s="54"/>
      <c r="K18" s="55"/>
      <c r="L18" s="56"/>
      <c r="M18" s="56"/>
      <c r="N18" s="56"/>
      <c r="O18" s="57"/>
    </row>
    <row r="19" spans="1:15" s="17" customFormat="1" ht="12.75" hidden="1" customHeight="1">
      <c r="A19" s="58"/>
      <c r="B19" s="59"/>
      <c r="C19" s="60"/>
      <c r="D19" s="61"/>
      <c r="E19" s="60"/>
      <c r="F19" s="62"/>
      <c r="G19" s="63"/>
      <c r="H19" s="63"/>
      <c r="I19" s="63"/>
      <c r="J19" s="64"/>
      <c r="K19" s="62"/>
      <c r="L19" s="63"/>
      <c r="M19" s="63"/>
      <c r="N19" s="63"/>
      <c r="O19" s="64"/>
    </row>
    <row r="20" spans="1:15" hidden="1">
      <c r="A20" s="18"/>
      <c r="B20" s="19"/>
      <c r="C20" s="65"/>
      <c r="D20" s="21"/>
      <c r="E20" s="65"/>
      <c r="F20" s="23"/>
      <c r="G20" s="24"/>
      <c r="H20" s="24"/>
      <c r="I20" s="24"/>
      <c r="J20" s="25"/>
      <c r="K20" s="26"/>
      <c r="L20" s="27"/>
      <c r="M20" s="27"/>
      <c r="N20" s="27"/>
      <c r="O20" s="28"/>
    </row>
    <row r="21" spans="1:15" hidden="1">
      <c r="A21" s="18"/>
      <c r="B21" s="29"/>
      <c r="C21" s="65"/>
      <c r="D21" s="21"/>
      <c r="E21" s="65"/>
      <c r="F21" s="23"/>
      <c r="G21" s="24"/>
      <c r="H21" s="24"/>
      <c r="I21" s="24"/>
      <c r="J21" s="25"/>
      <c r="K21" s="26"/>
      <c r="L21" s="24"/>
      <c r="M21" s="24"/>
      <c r="N21" s="24"/>
      <c r="O21" s="25"/>
    </row>
    <row r="22" spans="1:15" ht="13.5" hidden="1" thickBot="1">
      <c r="A22" s="30"/>
      <c r="B22" s="31"/>
      <c r="C22" s="66"/>
      <c r="D22" s="33"/>
      <c r="E22" s="66"/>
      <c r="F22" s="67"/>
      <c r="G22" s="68"/>
      <c r="H22" s="68"/>
      <c r="I22" s="68"/>
      <c r="J22" s="69"/>
      <c r="K22" s="70"/>
      <c r="L22" s="68"/>
      <c r="M22" s="68"/>
      <c r="N22" s="68"/>
      <c r="O22" s="69"/>
    </row>
    <row r="23" spans="1:15" ht="13.5" hidden="1" thickBot="1">
      <c r="A23" s="71"/>
      <c r="B23" s="72"/>
      <c r="C23" s="41"/>
      <c r="D23" s="42"/>
      <c r="E23" s="41"/>
      <c r="F23" s="73"/>
      <c r="G23" s="42"/>
      <c r="H23" s="42"/>
      <c r="I23" s="42"/>
      <c r="J23" s="74"/>
      <c r="K23" s="70"/>
      <c r="L23" s="75"/>
      <c r="M23" s="75"/>
      <c r="N23" s="75"/>
      <c r="O23" s="76"/>
    </row>
    <row r="24" spans="1:15" hidden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80"/>
    </row>
    <row r="25" spans="1:15" hidden="1">
      <c r="A25" s="8"/>
      <c r="B25" s="9"/>
      <c r="C25" s="10"/>
      <c r="D25" s="11"/>
      <c r="E25" s="10"/>
      <c r="F25" s="13"/>
      <c r="G25" s="14"/>
      <c r="H25" s="14"/>
      <c r="I25" s="14"/>
      <c r="J25" s="14"/>
      <c r="K25" s="13"/>
      <c r="L25" s="14"/>
      <c r="M25" s="14"/>
      <c r="N25" s="14"/>
      <c r="O25" s="16"/>
    </row>
    <row r="26" spans="1:15" hidden="1">
      <c r="A26" s="18"/>
      <c r="B26" s="19"/>
      <c r="C26" s="65"/>
      <c r="D26" s="21"/>
      <c r="E26" s="65"/>
      <c r="F26" s="23"/>
      <c r="G26" s="24"/>
      <c r="H26" s="24"/>
      <c r="I26" s="24"/>
      <c r="J26" s="25"/>
      <c r="K26" s="26"/>
      <c r="L26" s="27"/>
      <c r="M26" s="27"/>
      <c r="N26" s="27"/>
      <c r="O26" s="28"/>
    </row>
    <row r="27" spans="1:15" ht="26.25" hidden="1" customHeight="1">
      <c r="A27" s="18"/>
      <c r="B27" s="29"/>
      <c r="C27" s="65"/>
      <c r="D27" s="21"/>
      <c r="E27" s="65"/>
      <c r="F27" s="23"/>
      <c r="G27" s="24"/>
      <c r="H27" s="24"/>
      <c r="I27" s="24"/>
      <c r="J27" s="25"/>
      <c r="K27" s="26"/>
      <c r="L27" s="24"/>
      <c r="M27" s="24"/>
      <c r="N27" s="24"/>
      <c r="O27" s="25"/>
    </row>
    <row r="28" spans="1:15" ht="13.5" hidden="1" thickBot="1">
      <c r="A28" s="30"/>
      <c r="B28" s="31"/>
      <c r="C28" s="66"/>
      <c r="D28" s="33"/>
      <c r="E28" s="66"/>
      <c r="F28" s="67"/>
      <c r="G28" s="68"/>
      <c r="H28" s="68"/>
      <c r="I28" s="68"/>
      <c r="J28" s="69"/>
      <c r="K28" s="70"/>
      <c r="L28" s="68"/>
      <c r="M28" s="68"/>
      <c r="N28" s="68"/>
      <c r="O28" s="69"/>
    </row>
    <row r="29" spans="1:15" ht="13.5" hidden="1" thickBot="1">
      <c r="A29" s="71"/>
      <c r="B29" s="72"/>
      <c r="C29" s="41"/>
      <c r="D29" s="42"/>
      <c r="E29" s="41"/>
      <c r="F29" s="73"/>
      <c r="G29" s="42"/>
      <c r="H29" s="42"/>
      <c r="I29" s="42"/>
      <c r="J29" s="74"/>
      <c r="K29" s="67"/>
      <c r="L29" s="75"/>
      <c r="M29" s="75"/>
      <c r="N29" s="75"/>
      <c r="O29" s="76"/>
    </row>
    <row r="30" spans="1:15" ht="13.5" thickBot="1">
      <c r="A30" s="77"/>
      <c r="B30" s="78"/>
      <c r="C30" s="78"/>
      <c r="D30" s="81"/>
      <c r="E30" s="78"/>
      <c r="F30" s="78"/>
      <c r="G30" s="78"/>
      <c r="H30" s="78"/>
      <c r="I30" s="78"/>
      <c r="J30" s="78"/>
      <c r="K30" s="79"/>
      <c r="L30" s="78"/>
      <c r="M30" s="78"/>
      <c r="N30" s="78"/>
      <c r="O30" s="80"/>
    </row>
    <row r="31" spans="1:15" s="123" customFormat="1" ht="18" customHeight="1" thickBot="1">
      <c r="A31" s="116" t="s">
        <v>15</v>
      </c>
      <c r="B31" s="117"/>
      <c r="C31" s="118">
        <f>D31+E31</f>
        <v>20.95</v>
      </c>
      <c r="D31" s="119">
        <v>4.0599999999999996</v>
      </c>
      <c r="E31" s="118">
        <f>F31+K31</f>
        <v>16.89</v>
      </c>
      <c r="F31" s="118">
        <f>G31+H31+I31+J31</f>
        <v>7.97</v>
      </c>
      <c r="G31" s="120">
        <v>4.13</v>
      </c>
      <c r="H31" s="121">
        <v>2.19</v>
      </c>
      <c r="I31" s="121">
        <v>0.87</v>
      </c>
      <c r="J31" s="121">
        <v>0.78</v>
      </c>
      <c r="K31" s="118">
        <f>L31+M31+N31+O31</f>
        <v>8.92</v>
      </c>
      <c r="L31" s="120">
        <v>1.44</v>
      </c>
      <c r="M31" s="121">
        <v>4.47</v>
      </c>
      <c r="N31" s="121">
        <v>0.35</v>
      </c>
      <c r="O31" s="122">
        <v>2.66</v>
      </c>
    </row>
    <row r="32" spans="1:15" ht="24.75" customHeight="1" thickBot="1">
      <c r="A32" s="18" t="s">
        <v>36</v>
      </c>
      <c r="B32" s="19">
        <v>1</v>
      </c>
      <c r="C32" s="82">
        <f>C31*E9*12</f>
        <v>293006.7</v>
      </c>
      <c r="D32" s="21">
        <f>D31*E9*12</f>
        <v>56783</v>
      </c>
      <c r="E32" s="65">
        <f>F32+K32</f>
        <v>236223</v>
      </c>
      <c r="F32" s="65">
        <f>G32+H32+I32+J32</f>
        <v>111468</v>
      </c>
      <c r="G32" s="83">
        <f>G31/C31*C32</f>
        <v>57762</v>
      </c>
      <c r="H32" s="24">
        <f>H31/C31*C32</f>
        <v>30629</v>
      </c>
      <c r="I32" s="24">
        <f>I31/C31*C32</f>
        <v>12168</v>
      </c>
      <c r="J32" s="25">
        <f>J31/C31*C32</f>
        <v>10909</v>
      </c>
      <c r="K32" s="139">
        <f>L32+M32+N32+O32</f>
        <v>124755</v>
      </c>
      <c r="L32" s="84">
        <f>L31/C31*C32</f>
        <v>20140</v>
      </c>
      <c r="M32" s="27">
        <f>M31/C31*C32</f>
        <v>62517</v>
      </c>
      <c r="N32" s="27">
        <f>N31/C31*C32</f>
        <v>4895</v>
      </c>
      <c r="O32" s="28">
        <f>O31/C31*C32</f>
        <v>37203</v>
      </c>
    </row>
    <row r="33" spans="1:15" ht="26.25" customHeight="1" thickBot="1">
      <c r="A33" s="131" t="s">
        <v>37</v>
      </c>
      <c r="B33" s="132">
        <f>(C33/C32)%*100</f>
        <v>0.9012</v>
      </c>
      <c r="C33" s="133">
        <v>264054.7</v>
      </c>
      <c r="D33" s="134">
        <f>D31/C31*C33</f>
        <v>51172</v>
      </c>
      <c r="E33" s="135">
        <f>F33+K33</f>
        <v>212883</v>
      </c>
      <c r="F33" s="135">
        <f>G33+H33+I33+J33</f>
        <v>100455</v>
      </c>
      <c r="G33" s="136">
        <f>G31/C31*C33</f>
        <v>52055</v>
      </c>
      <c r="H33" s="137">
        <f>H31/C31*C33</f>
        <v>27603</v>
      </c>
      <c r="I33" s="137">
        <f>I31/C31*C33</f>
        <v>10966</v>
      </c>
      <c r="J33" s="138">
        <f>J31/C31*C33</f>
        <v>9831</v>
      </c>
      <c r="K33" s="140">
        <f t="shared" ref="K33:K35" si="0">L33+M33+N33+O33</f>
        <v>112428</v>
      </c>
      <c r="L33" s="136">
        <f>L31/C31*C33</f>
        <v>18150</v>
      </c>
      <c r="M33" s="137">
        <f>M31/C31*C33</f>
        <v>56340</v>
      </c>
      <c r="N33" s="137">
        <f>N31/C31*C33</f>
        <v>4411</v>
      </c>
      <c r="O33" s="138">
        <f>O31/C31*C33</f>
        <v>33527</v>
      </c>
    </row>
    <row r="34" spans="1:15" ht="34.5" customHeight="1" thickBot="1">
      <c r="A34" s="124" t="s">
        <v>38</v>
      </c>
      <c r="B34" s="125"/>
      <c r="C34" s="126">
        <f>D34+E34</f>
        <v>219850</v>
      </c>
      <c r="D34" s="127">
        <f>D32</f>
        <v>56783</v>
      </c>
      <c r="E34" s="126">
        <f>F34+K34</f>
        <v>163067</v>
      </c>
      <c r="F34" s="126">
        <f>G34+H34+I34+J34</f>
        <v>38312</v>
      </c>
      <c r="G34" s="128">
        <f>6954+24641</f>
        <v>31595</v>
      </c>
      <c r="H34" s="129">
        <f>1176+2428.79</f>
        <v>3605</v>
      </c>
      <c r="I34" s="129">
        <v>3112</v>
      </c>
      <c r="J34" s="130"/>
      <c r="K34" s="141">
        <f t="shared" si="0"/>
        <v>124755</v>
      </c>
      <c r="L34" s="128">
        <f t="shared" ref="L34:O34" si="1">L32</f>
        <v>20140</v>
      </c>
      <c r="M34" s="129">
        <f t="shared" si="1"/>
        <v>62517</v>
      </c>
      <c r="N34" s="129">
        <f t="shared" si="1"/>
        <v>4895</v>
      </c>
      <c r="O34" s="130">
        <f t="shared" si="1"/>
        <v>37203</v>
      </c>
    </row>
    <row r="35" spans="1:15" ht="24.75" customHeight="1" thickBot="1">
      <c r="A35" s="71" t="s">
        <v>16</v>
      </c>
      <c r="B35" s="72"/>
      <c r="C35" s="85">
        <f>C34-C33</f>
        <v>-44205</v>
      </c>
      <c r="D35" s="42">
        <f>D34-D33</f>
        <v>5611</v>
      </c>
      <c r="E35" s="85">
        <f>F35+K35</f>
        <v>-49816</v>
      </c>
      <c r="F35" s="85">
        <f>G35+H35+I35+J35</f>
        <v>-62143</v>
      </c>
      <c r="G35" s="86">
        <f>G34-G33</f>
        <v>-20460</v>
      </c>
      <c r="H35" s="42">
        <f>H34-H33</f>
        <v>-23998</v>
      </c>
      <c r="I35" s="42">
        <f>I34-I33</f>
        <v>-7854</v>
      </c>
      <c r="J35" s="74">
        <f>J34-J33</f>
        <v>-9831</v>
      </c>
      <c r="K35" s="143">
        <f t="shared" si="0"/>
        <v>12327</v>
      </c>
      <c r="L35" s="87">
        <f>L34-L33</f>
        <v>1990</v>
      </c>
      <c r="M35" s="88">
        <f t="shared" ref="M35:O35" si="2">M34-M33</f>
        <v>6177</v>
      </c>
      <c r="N35" s="88">
        <f t="shared" si="2"/>
        <v>484</v>
      </c>
      <c r="O35" s="111">
        <f t="shared" si="2"/>
        <v>3676</v>
      </c>
    </row>
    <row r="36" spans="1:15" s="2" customFormat="1" ht="24.75" customHeight="1" thickBot="1">
      <c r="A36" s="341" t="s">
        <v>78</v>
      </c>
      <c r="B36" s="342"/>
      <c r="C36" s="342"/>
      <c r="D36" s="342"/>
      <c r="E36" s="343">
        <v>10215.07</v>
      </c>
      <c r="F36" s="78"/>
      <c r="G36" s="78"/>
      <c r="H36" s="78"/>
      <c r="I36" s="78"/>
      <c r="J36" s="78"/>
      <c r="K36" s="89"/>
      <c r="L36" s="78"/>
      <c r="M36" s="78"/>
      <c r="N36" s="78"/>
      <c r="O36" s="78"/>
    </row>
    <row r="37" spans="1:15">
      <c r="D37" s="90"/>
    </row>
    <row r="38" spans="1:15" s="2" customFormat="1" hidden="1">
      <c r="A38" s="303" t="s">
        <v>17</v>
      </c>
      <c r="B38" s="306" t="s">
        <v>18</v>
      </c>
      <c r="C38" s="300"/>
      <c r="D38" s="302"/>
      <c r="E38" s="300"/>
      <c r="F38" s="300"/>
      <c r="G38" s="301"/>
      <c r="H38" s="301"/>
      <c r="I38" s="301"/>
      <c r="J38" s="301"/>
      <c r="K38" s="300"/>
      <c r="L38" s="301"/>
      <c r="M38" s="301"/>
      <c r="N38" s="301"/>
      <c r="O38" s="301"/>
    </row>
    <row r="39" spans="1:15" s="2" customFormat="1" ht="12.75" hidden="1" customHeight="1">
      <c r="A39" s="304"/>
      <c r="B39" s="307"/>
      <c r="C39" s="300"/>
      <c r="D39" s="302"/>
      <c r="E39" s="300"/>
      <c r="F39" s="300"/>
      <c r="G39" s="302"/>
      <c r="H39" s="302"/>
      <c r="I39" s="302"/>
      <c r="J39" s="302"/>
      <c r="K39" s="300"/>
      <c r="L39" s="302"/>
      <c r="M39" s="302"/>
      <c r="N39" s="302"/>
      <c r="O39" s="302"/>
    </row>
    <row r="40" spans="1:15" s="91" customFormat="1" ht="60" hidden="1" customHeight="1">
      <c r="A40" s="305"/>
      <c r="B40" s="308"/>
      <c r="C40" s="300"/>
      <c r="D40" s="302"/>
      <c r="E40" s="300"/>
      <c r="F40" s="300"/>
      <c r="G40" s="302"/>
      <c r="H40" s="302"/>
      <c r="I40" s="302"/>
      <c r="J40" s="302"/>
      <c r="K40" s="300"/>
      <c r="L40" s="302"/>
      <c r="M40" s="302"/>
      <c r="N40" s="302"/>
      <c r="O40" s="302"/>
    </row>
    <row r="41" spans="1:15" hidden="1">
      <c r="A41" s="92" t="s">
        <v>15</v>
      </c>
      <c r="B41" s="93">
        <f>2.2</f>
        <v>2.2000000000000002</v>
      </c>
      <c r="C41" s="94"/>
      <c r="D41" s="95"/>
      <c r="E41" s="96"/>
      <c r="F41" s="97"/>
      <c r="G41" s="97"/>
      <c r="H41" s="97"/>
      <c r="I41" s="97"/>
      <c r="J41" s="97"/>
      <c r="K41" s="96"/>
      <c r="L41" s="97"/>
      <c r="M41" s="97"/>
      <c r="N41" s="97"/>
      <c r="O41" s="97"/>
    </row>
    <row r="42" spans="1:15" s="91" customFormat="1" ht="31.5" hidden="1">
      <c r="A42" s="98" t="s">
        <v>19</v>
      </c>
      <c r="B42" s="99">
        <f>'[1]8 марта,8,10,12'!$G$272</f>
        <v>47995</v>
      </c>
      <c r="C42" s="100"/>
      <c r="D42" s="101"/>
      <c r="E42" s="53"/>
      <c r="F42" s="53"/>
      <c r="G42" s="101"/>
      <c r="H42" s="101"/>
      <c r="I42" s="101"/>
      <c r="J42" s="101"/>
      <c r="K42" s="102"/>
      <c r="L42" s="101"/>
      <c r="M42" s="101"/>
      <c r="N42" s="101"/>
      <c r="O42" s="101"/>
    </row>
    <row r="43" spans="1:15" s="2" customFormat="1" ht="31.5" hidden="1">
      <c r="A43" s="103" t="s">
        <v>20</v>
      </c>
      <c r="B43" s="104">
        <f>'[1]8 марта,8,10,12'!$K$272</f>
        <v>33417</v>
      </c>
      <c r="C43" s="100"/>
      <c r="D43" s="101"/>
      <c r="E43" s="53"/>
      <c r="F43" s="53"/>
      <c r="G43" s="101"/>
      <c r="H43" s="101"/>
      <c r="I43" s="101"/>
      <c r="J43" s="101"/>
      <c r="K43" s="102"/>
      <c r="L43" s="101"/>
      <c r="M43" s="101"/>
      <c r="N43" s="101"/>
      <c r="O43" s="101"/>
    </row>
    <row r="44" spans="1:15" s="2" customFormat="1" ht="31.5" hidden="1">
      <c r="A44" s="105" t="s">
        <v>21</v>
      </c>
      <c r="B44" s="106">
        <f>B42</f>
        <v>47995</v>
      </c>
      <c r="C44" s="100"/>
      <c r="D44" s="101"/>
      <c r="E44" s="53"/>
      <c r="F44" s="53"/>
      <c r="G44" s="101"/>
      <c r="H44" s="101"/>
      <c r="I44" s="101"/>
      <c r="J44" s="101"/>
      <c r="K44" s="102"/>
      <c r="L44" s="101"/>
      <c r="M44" s="101"/>
      <c r="N44" s="101"/>
      <c r="O44" s="101"/>
    </row>
    <row r="45" spans="1:15" s="2" customFormat="1" ht="21.75" hidden="1" thickBot="1">
      <c r="A45" s="107" t="s">
        <v>16</v>
      </c>
      <c r="B45" s="108">
        <f>B44-B43</f>
        <v>14578</v>
      </c>
      <c r="C45" s="109"/>
      <c r="D45" s="54"/>
      <c r="E45" s="53"/>
      <c r="F45" s="53"/>
      <c r="G45" s="54"/>
      <c r="H45" s="54"/>
      <c r="I45" s="54"/>
      <c r="J45" s="54"/>
      <c r="K45" s="102"/>
      <c r="L45" s="56"/>
      <c r="M45" s="56"/>
      <c r="N45" s="56"/>
      <c r="O45" s="56"/>
    </row>
    <row r="46" spans="1:15" s="2" customFormat="1" ht="18.75" hidden="1" customHeight="1">
      <c r="A46" s="110"/>
      <c r="B46" s="54"/>
      <c r="C46" s="109"/>
      <c r="D46" s="54"/>
      <c r="E46" s="53"/>
      <c r="F46" s="53"/>
      <c r="G46" s="54"/>
      <c r="H46" s="54"/>
      <c r="I46" s="54"/>
      <c r="J46" s="54"/>
      <c r="K46" s="102"/>
      <c r="L46" s="56"/>
      <c r="M46" s="56"/>
      <c r="N46" s="56"/>
      <c r="O46" s="56"/>
    </row>
    <row r="47" spans="1:15">
      <c r="B47" s="1" t="s">
        <v>22</v>
      </c>
      <c r="C47" s="50"/>
      <c r="H47" s="1" t="s">
        <v>35</v>
      </c>
    </row>
    <row r="50" spans="2:8">
      <c r="B50" s="1" t="s">
        <v>42</v>
      </c>
      <c r="H50" s="1" t="s">
        <v>43</v>
      </c>
    </row>
    <row r="52" spans="2:8">
      <c r="B52" s="1" t="s">
        <v>76</v>
      </c>
      <c r="H52" s="1" t="s">
        <v>77</v>
      </c>
    </row>
  </sheetData>
  <mergeCells count="37">
    <mergeCell ref="A36:D36"/>
    <mergeCell ref="I11:I12"/>
    <mergeCell ref="J11:J12"/>
    <mergeCell ref="L11:L12"/>
    <mergeCell ref="G39:G40"/>
    <mergeCell ref="H39:H40"/>
    <mergeCell ref="I39:I40"/>
    <mergeCell ref="J39:J40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A38:A40"/>
    <mergeCell ref="B38:B40"/>
    <mergeCell ref="C38:C40"/>
    <mergeCell ref="D38:D40"/>
    <mergeCell ref="E38:E40"/>
    <mergeCell ref="F38:F40"/>
    <mergeCell ref="G38:J38"/>
    <mergeCell ref="K38:K40"/>
    <mergeCell ref="L38:O38"/>
    <mergeCell ref="O39:O40"/>
    <mergeCell ref="L39:L40"/>
    <mergeCell ref="M39:M40"/>
    <mergeCell ref="N39:N40"/>
  </mergeCells>
  <phoneticPr fontId="3" type="noConversion"/>
  <pageMargins left="0.59055118110236227" right="0.19685039370078741" top="0.23622047244094491" bottom="0.27559055118110237" header="0.15748031496062992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>
      <selection sqref="A1:XFD53"/>
    </sheetView>
  </sheetViews>
  <sheetFormatPr defaultRowHeight="12.75"/>
  <cols>
    <col min="1" max="1" width="7.140625" style="145" customWidth="1"/>
    <col min="2" max="2" width="8.5703125" style="115" customWidth="1"/>
    <col min="3" max="3" width="38.5703125" style="113" customWidth="1"/>
    <col min="4" max="4" width="8.5703125" style="112" customWidth="1"/>
    <col min="5" max="5" width="9.28515625" style="112" customWidth="1"/>
    <col min="6" max="6" width="11.42578125" style="114" customWidth="1"/>
    <col min="7" max="16384" width="9.140625" style="144"/>
  </cols>
  <sheetData>
    <row r="1" spans="1:7" customFormat="1" ht="15.75">
      <c r="A1" s="336" t="s">
        <v>44</v>
      </c>
      <c r="B1" s="336"/>
      <c r="C1" s="336"/>
      <c r="D1" s="336"/>
      <c r="E1" s="336"/>
      <c r="F1" s="336"/>
      <c r="G1" s="336"/>
    </row>
    <row r="2" spans="1:7" customFormat="1" ht="18.75" thickBot="1">
      <c r="A2" s="337" t="s">
        <v>45</v>
      </c>
      <c r="B2" s="337"/>
      <c r="C2" s="337"/>
      <c r="D2" s="337"/>
      <c r="E2" s="337"/>
      <c r="F2" s="337"/>
      <c r="G2" s="337"/>
    </row>
    <row r="3" spans="1:7" customFormat="1" ht="27" thickBot="1">
      <c r="A3" s="338" t="s">
        <v>46</v>
      </c>
      <c r="B3" s="339"/>
      <c r="C3" s="339"/>
      <c r="D3" s="339"/>
      <c r="E3" s="339"/>
      <c r="F3" s="339"/>
      <c r="G3" s="340"/>
    </row>
    <row r="4" spans="1:7" customFormat="1" ht="13.5" thickBot="1">
      <c r="A4" s="146"/>
      <c r="B4" s="147"/>
      <c r="C4" s="148"/>
      <c r="D4" s="149"/>
      <c r="E4" s="149"/>
      <c r="F4" s="150"/>
      <c r="G4" s="151"/>
    </row>
    <row r="5" spans="1:7" customFormat="1" ht="13.5" thickBot="1">
      <c r="A5" s="152" t="s">
        <v>31</v>
      </c>
      <c r="B5" s="153" t="s">
        <v>23</v>
      </c>
      <c r="C5" s="154" t="s">
        <v>24</v>
      </c>
      <c r="D5" s="153" t="s">
        <v>32</v>
      </c>
      <c r="E5" s="153" t="s">
        <v>25</v>
      </c>
      <c r="F5" s="155" t="s">
        <v>33</v>
      </c>
      <c r="G5" s="156" t="s">
        <v>47</v>
      </c>
    </row>
    <row r="6" spans="1:7" customFormat="1" ht="12.75" customHeight="1">
      <c r="A6" s="157"/>
      <c r="B6" s="158"/>
      <c r="C6" s="159" t="s">
        <v>48</v>
      </c>
      <c r="D6" s="153"/>
      <c r="E6" s="153"/>
      <c r="F6" s="160"/>
      <c r="G6" s="161"/>
    </row>
    <row r="7" spans="1:7" customFormat="1" ht="15.75">
      <c r="A7" s="162"/>
      <c r="B7" s="329" t="s">
        <v>49</v>
      </c>
      <c r="C7" s="163" t="s">
        <v>50</v>
      </c>
      <c r="D7" s="164" t="s">
        <v>51</v>
      </c>
      <c r="E7" s="165">
        <v>2</v>
      </c>
      <c r="F7" s="331">
        <v>1517.84</v>
      </c>
      <c r="G7" s="166"/>
    </row>
    <row r="8" spans="1:7" customFormat="1" ht="15.75">
      <c r="A8" s="162"/>
      <c r="B8" s="330"/>
      <c r="C8" s="167" t="s">
        <v>52</v>
      </c>
      <c r="D8" s="168" t="s">
        <v>53</v>
      </c>
      <c r="E8" s="168">
        <v>5</v>
      </c>
      <c r="F8" s="332"/>
      <c r="G8" s="166"/>
    </row>
    <row r="9" spans="1:7" customFormat="1" ht="15.75">
      <c r="A9" s="162"/>
      <c r="B9" s="169" t="s">
        <v>54</v>
      </c>
      <c r="C9" s="167" t="s">
        <v>55</v>
      </c>
      <c r="D9" s="168" t="s">
        <v>51</v>
      </c>
      <c r="E9" s="168">
        <v>2</v>
      </c>
      <c r="F9" s="170">
        <v>3021.98</v>
      </c>
      <c r="G9" s="166"/>
    </row>
    <row r="10" spans="1:7" customFormat="1" ht="15.75">
      <c r="A10" s="162"/>
      <c r="B10" s="169" t="s">
        <v>56</v>
      </c>
      <c r="C10" s="171" t="s">
        <v>57</v>
      </c>
      <c r="D10" s="164" t="s">
        <v>51</v>
      </c>
      <c r="E10" s="164">
        <v>1</v>
      </c>
      <c r="F10" s="172">
        <v>424.48</v>
      </c>
      <c r="G10" s="166"/>
    </row>
    <row r="11" spans="1:7" customFormat="1" ht="31.5">
      <c r="A11" s="162"/>
      <c r="B11" s="169" t="s">
        <v>58</v>
      </c>
      <c r="C11" s="173" t="s">
        <v>59</v>
      </c>
      <c r="D11" s="174" t="s">
        <v>53</v>
      </c>
      <c r="E11" s="175">
        <v>22</v>
      </c>
      <c r="F11" s="176">
        <v>1834.8</v>
      </c>
      <c r="G11" s="177"/>
    </row>
    <row r="12" spans="1:7" customFormat="1" ht="15.75">
      <c r="A12" s="162"/>
      <c r="B12" s="178" t="s">
        <v>58</v>
      </c>
      <c r="C12" s="179" t="s">
        <v>60</v>
      </c>
      <c r="D12" s="164" t="s">
        <v>53</v>
      </c>
      <c r="E12" s="164">
        <v>2</v>
      </c>
      <c r="F12" s="176">
        <v>154.44</v>
      </c>
      <c r="G12" s="177"/>
    </row>
    <row r="13" spans="1:7" customFormat="1" ht="15.75">
      <c r="A13" s="162"/>
      <c r="B13" s="169"/>
      <c r="C13" s="173"/>
      <c r="D13" s="174"/>
      <c r="E13" s="175"/>
      <c r="F13" s="176"/>
      <c r="G13" s="177"/>
    </row>
    <row r="14" spans="1:7" customFormat="1">
      <c r="A14" s="162"/>
      <c r="B14" s="180"/>
      <c r="C14" s="181"/>
      <c r="D14" s="175"/>
      <c r="E14" s="175"/>
      <c r="F14" s="176"/>
      <c r="G14" s="177"/>
    </row>
    <row r="15" spans="1:7" customFormat="1" ht="12.75" customHeight="1" thickBot="1">
      <c r="A15" s="182"/>
      <c r="B15" s="183"/>
      <c r="C15" s="184"/>
      <c r="D15" s="185"/>
      <c r="E15" s="186" t="s">
        <v>26</v>
      </c>
      <c r="F15" s="187">
        <f>SUM(F7:F14)</f>
        <v>6954</v>
      </c>
      <c r="G15" s="188"/>
    </row>
    <row r="16" spans="1:7" customFormat="1">
      <c r="A16" s="162"/>
      <c r="B16" s="180"/>
      <c r="C16" s="181" t="s">
        <v>34</v>
      </c>
      <c r="D16" s="175"/>
      <c r="E16" s="175"/>
      <c r="F16" s="176"/>
      <c r="G16" s="177"/>
    </row>
    <row r="17" spans="1:7" customFormat="1" ht="15.75">
      <c r="A17" s="162"/>
      <c r="B17" s="169" t="s">
        <v>61</v>
      </c>
      <c r="C17" s="189" t="s">
        <v>62</v>
      </c>
      <c r="D17" s="164" t="s">
        <v>53</v>
      </c>
      <c r="E17" s="165">
        <v>60</v>
      </c>
      <c r="F17" s="172">
        <v>24641.93</v>
      </c>
      <c r="G17" s="177"/>
    </row>
    <row r="18" spans="1:7" customFormat="1">
      <c r="A18" s="162"/>
      <c r="B18" s="180"/>
      <c r="C18" s="181"/>
      <c r="D18" s="175"/>
      <c r="E18" s="175"/>
      <c r="F18" s="176"/>
      <c r="G18" s="177"/>
    </row>
    <row r="19" spans="1:7" customFormat="1" ht="12.75" customHeight="1">
      <c r="A19" s="162"/>
      <c r="B19" s="180"/>
      <c r="C19" s="181"/>
      <c r="D19" s="175"/>
      <c r="E19" s="175"/>
      <c r="F19" s="176"/>
      <c r="G19" s="177"/>
    </row>
    <row r="20" spans="1:7" customFormat="1" ht="12.75" customHeight="1">
      <c r="A20" s="162"/>
      <c r="B20" s="180"/>
      <c r="C20" s="181"/>
      <c r="D20" s="175"/>
      <c r="E20" s="175"/>
      <c r="F20" s="176"/>
      <c r="G20" s="177"/>
    </row>
    <row r="21" spans="1:7" customFormat="1" ht="12.75" customHeight="1">
      <c r="A21" s="190"/>
      <c r="B21" s="191"/>
      <c r="C21" s="192"/>
      <c r="D21" s="193"/>
      <c r="E21" s="194"/>
      <c r="F21" s="194"/>
      <c r="G21" s="195"/>
    </row>
    <row r="22" spans="1:7" customFormat="1" ht="12.75" customHeight="1" thickBot="1">
      <c r="A22" s="182"/>
      <c r="B22" s="196"/>
      <c r="C22" s="197"/>
      <c r="D22" s="198"/>
      <c r="E22" s="186" t="s">
        <v>26</v>
      </c>
      <c r="F22" s="187">
        <f>SUM(F17:F21)</f>
        <v>24642</v>
      </c>
      <c r="G22" s="199"/>
    </row>
    <row r="23" spans="1:7" customFormat="1" ht="12.75" customHeight="1">
      <c r="A23" s="162"/>
      <c r="B23" s="200"/>
      <c r="C23" s="201" t="s">
        <v>48</v>
      </c>
      <c r="D23" s="202"/>
      <c r="E23" s="203"/>
      <c r="F23" s="204"/>
      <c r="G23" s="205"/>
    </row>
    <row r="24" spans="1:7" customFormat="1" ht="12.75" customHeight="1">
      <c r="A24" s="206"/>
      <c r="B24" s="207"/>
      <c r="C24" s="208" t="s">
        <v>28</v>
      </c>
      <c r="D24" s="209"/>
      <c r="E24" s="209"/>
      <c r="F24" s="210"/>
      <c r="G24" s="211"/>
    </row>
    <row r="25" spans="1:7" customFormat="1" ht="12.75" customHeight="1">
      <c r="A25" s="212"/>
      <c r="B25" s="213" t="s">
        <v>56</v>
      </c>
      <c r="C25" s="214" t="s">
        <v>63</v>
      </c>
      <c r="D25" s="215" t="s">
        <v>64</v>
      </c>
      <c r="E25" s="216">
        <v>50</v>
      </c>
      <c r="F25" s="217">
        <v>1176.1300000000001</v>
      </c>
      <c r="G25" s="218"/>
    </row>
    <row r="26" spans="1:7" customFormat="1" ht="12.75" customHeight="1" thickBot="1">
      <c r="A26" s="219"/>
      <c r="B26" s="220"/>
      <c r="C26" s="221"/>
      <c r="D26" s="222"/>
      <c r="E26" s="186" t="s">
        <v>26</v>
      </c>
      <c r="F26" s="223">
        <f>SUM(F25:F25)</f>
        <v>1176</v>
      </c>
      <c r="G26" s="224"/>
    </row>
    <row r="27" spans="1:7" customFormat="1">
      <c r="A27" s="225"/>
      <c r="B27" s="226"/>
      <c r="C27" s="227" t="s">
        <v>27</v>
      </c>
      <c r="D27" s="228"/>
      <c r="E27" s="228"/>
      <c r="F27" s="229"/>
      <c r="G27" s="230"/>
    </row>
    <row r="28" spans="1:7" customFormat="1">
      <c r="A28" s="206"/>
      <c r="B28" s="207"/>
      <c r="C28" s="231"/>
      <c r="D28" s="232"/>
      <c r="E28" s="233"/>
      <c r="F28" s="234"/>
      <c r="G28" s="235"/>
    </row>
    <row r="29" spans="1:7" customFormat="1" ht="13.5" thickBot="1">
      <c r="A29" s="182"/>
      <c r="B29" s="236"/>
      <c r="C29" s="237"/>
      <c r="D29" s="238"/>
      <c r="E29" s="239" t="s">
        <v>26</v>
      </c>
      <c r="F29" s="223">
        <f>SUM(F27:F28)</f>
        <v>0</v>
      </c>
      <c r="G29" s="199"/>
    </row>
    <row r="30" spans="1:7" customFormat="1">
      <c r="A30" s="162"/>
      <c r="B30" s="200"/>
      <c r="C30" s="208" t="s">
        <v>28</v>
      </c>
      <c r="D30" s="240"/>
      <c r="E30" s="240"/>
      <c r="F30" s="241"/>
      <c r="G30" s="205"/>
    </row>
    <row r="31" spans="1:7" customFormat="1" ht="15.75">
      <c r="A31" s="242"/>
      <c r="B31" s="243" t="s">
        <v>65</v>
      </c>
      <c r="C31" s="244" t="s">
        <v>66</v>
      </c>
      <c r="D31" s="245" t="s">
        <v>51</v>
      </c>
      <c r="E31" s="245">
        <v>1</v>
      </c>
      <c r="F31" s="246">
        <v>1708.79</v>
      </c>
      <c r="G31" s="247"/>
    </row>
    <row r="32" spans="1:7" customFormat="1" ht="15.75">
      <c r="A32" s="242"/>
      <c r="B32" s="243" t="s">
        <v>58</v>
      </c>
      <c r="C32" s="171" t="s">
        <v>63</v>
      </c>
      <c r="D32" s="248" t="s">
        <v>67</v>
      </c>
      <c r="E32" s="164">
        <v>30</v>
      </c>
      <c r="F32" s="249">
        <v>720</v>
      </c>
      <c r="G32" s="247"/>
    </row>
    <row r="33" spans="1:10" customFormat="1" ht="15.75">
      <c r="A33" s="242"/>
      <c r="B33" s="243"/>
      <c r="C33" s="250"/>
      <c r="D33" s="251"/>
      <c r="E33" s="251"/>
      <c r="F33" s="249"/>
      <c r="G33" s="247"/>
    </row>
    <row r="34" spans="1:10" customFormat="1" ht="15.75">
      <c r="A34" s="242"/>
      <c r="B34" s="243"/>
      <c r="C34" s="250"/>
      <c r="D34" s="251"/>
      <c r="E34" s="251"/>
      <c r="F34" s="249"/>
      <c r="G34" s="247"/>
    </row>
    <row r="35" spans="1:10" customFormat="1" ht="15.75">
      <c r="A35" s="242"/>
      <c r="B35" s="243"/>
      <c r="C35" s="250"/>
      <c r="D35" s="251"/>
      <c r="E35" s="251"/>
      <c r="F35" s="249"/>
      <c r="G35" s="247"/>
    </row>
    <row r="36" spans="1:10" customFormat="1">
      <c r="A36" s="242"/>
      <c r="B36" s="252"/>
      <c r="C36" s="253"/>
      <c r="D36" s="254"/>
      <c r="E36" s="254"/>
      <c r="F36" s="255"/>
      <c r="G36" s="256"/>
    </row>
    <row r="37" spans="1:10" customFormat="1" ht="13.5" thickBot="1">
      <c r="A37" s="242"/>
      <c r="B37" s="257"/>
      <c r="C37" s="258"/>
      <c r="D37" s="259"/>
      <c r="E37" s="260" t="s">
        <v>26</v>
      </c>
      <c r="F37" s="261">
        <f>SUM(F30:F36)</f>
        <v>2428.79</v>
      </c>
      <c r="G37" s="256"/>
      <c r="I37" t="s">
        <v>68</v>
      </c>
      <c r="J37" s="262">
        <f>F40+F37+F29+F22</f>
        <v>27070.79</v>
      </c>
    </row>
    <row r="38" spans="1:10" customFormat="1">
      <c r="A38" s="157"/>
      <c r="B38" s="263"/>
      <c r="C38" s="264" t="s">
        <v>29</v>
      </c>
      <c r="D38" s="265"/>
      <c r="E38" s="265"/>
      <c r="F38" s="266"/>
      <c r="G38" s="195"/>
    </row>
    <row r="39" spans="1:10" customFormat="1">
      <c r="A39" s="267"/>
      <c r="B39" s="268"/>
      <c r="C39" s="269"/>
      <c r="D39" s="270"/>
      <c r="E39" s="240"/>
      <c r="F39" s="271"/>
      <c r="G39" s="256"/>
    </row>
    <row r="40" spans="1:10" customFormat="1" ht="13.5" thickBot="1">
      <c r="A40" s="182"/>
      <c r="B40" s="236"/>
      <c r="C40" s="272"/>
      <c r="D40" s="238"/>
      <c r="E40" s="239" t="s">
        <v>26</v>
      </c>
      <c r="F40" s="273">
        <f>SUM(F39:F39)</f>
        <v>0</v>
      </c>
      <c r="G40" s="199"/>
    </row>
    <row r="41" spans="1:10" customFormat="1">
      <c r="A41" s="162"/>
      <c r="B41" s="200"/>
      <c r="C41" s="201" t="s">
        <v>48</v>
      </c>
      <c r="D41" s="202"/>
      <c r="E41" s="203"/>
      <c r="F41" s="204"/>
      <c r="G41" s="205"/>
    </row>
    <row r="42" spans="1:10" customFormat="1">
      <c r="A42" s="162"/>
      <c r="B42" s="200"/>
      <c r="C42" s="274" t="s">
        <v>29</v>
      </c>
      <c r="D42" s="202"/>
      <c r="E42" s="203"/>
      <c r="F42" s="204"/>
      <c r="G42" s="205"/>
    </row>
    <row r="43" spans="1:10" customFormat="1">
      <c r="A43" s="190"/>
      <c r="B43" s="333" t="s">
        <v>69</v>
      </c>
      <c r="C43" s="275" t="s">
        <v>70</v>
      </c>
      <c r="D43" s="276" t="s">
        <v>51</v>
      </c>
      <c r="E43" s="276">
        <v>6</v>
      </c>
      <c r="F43" s="335">
        <v>3111.62</v>
      </c>
      <c r="G43" s="195"/>
    </row>
    <row r="44" spans="1:10" customFormat="1">
      <c r="A44" s="190"/>
      <c r="B44" s="334"/>
      <c r="C44" s="275" t="s">
        <v>71</v>
      </c>
      <c r="D44" s="276" t="s">
        <v>51</v>
      </c>
      <c r="E44" s="276">
        <v>14</v>
      </c>
      <c r="F44" s="335"/>
      <c r="G44" s="195"/>
    </row>
    <row r="45" spans="1:10" customFormat="1">
      <c r="A45" s="190"/>
      <c r="B45" s="277"/>
      <c r="C45" s="278"/>
      <c r="D45" s="194"/>
      <c r="E45" s="194"/>
      <c r="F45" s="279"/>
      <c r="G45" s="195"/>
    </row>
    <row r="46" spans="1:10" customFormat="1">
      <c r="A46" s="190"/>
      <c r="B46" s="277"/>
      <c r="C46" s="278"/>
      <c r="D46" s="194"/>
      <c r="E46" s="194"/>
      <c r="F46" s="279"/>
      <c r="G46" s="195"/>
    </row>
    <row r="47" spans="1:10" customFormat="1" ht="13.5" thickBot="1">
      <c r="A47" s="182"/>
      <c r="B47" s="236"/>
      <c r="C47" s="272"/>
      <c r="D47" s="238"/>
      <c r="E47" s="239" t="s">
        <v>26</v>
      </c>
      <c r="F47" s="223">
        <f>SUM(F43:F46)</f>
        <v>3112</v>
      </c>
      <c r="G47" s="199"/>
    </row>
    <row r="48" spans="1:10" customFormat="1" ht="13.5" thickBot="1">
      <c r="A48" s="280"/>
      <c r="B48" s="281"/>
      <c r="C48" s="282"/>
      <c r="D48" s="283"/>
      <c r="E48" s="284" t="s">
        <v>30</v>
      </c>
      <c r="F48" s="285">
        <f>F47+F40+F37+F29+F26+F22+F15</f>
        <v>38312.79</v>
      </c>
      <c r="G48" s="286"/>
    </row>
    <row r="49" spans="1:7" customFormat="1">
      <c r="A49" s="287"/>
      <c r="B49" s="288"/>
      <c r="C49" s="289"/>
      <c r="D49" s="290"/>
      <c r="E49" s="290"/>
      <c r="F49" s="291"/>
      <c r="G49" s="292"/>
    </row>
    <row r="50" spans="1:7" customFormat="1">
      <c r="A50" s="287"/>
      <c r="B50" s="288"/>
      <c r="C50" s="289"/>
      <c r="D50" s="290"/>
      <c r="E50" s="290"/>
      <c r="F50" s="291"/>
      <c r="G50" s="292"/>
    </row>
    <row r="51" spans="1:7" customFormat="1">
      <c r="A51" s="293"/>
      <c r="B51" s="294" t="s">
        <v>22</v>
      </c>
      <c r="C51" s="295"/>
      <c r="D51" s="296" t="s">
        <v>35</v>
      </c>
      <c r="E51" s="296"/>
      <c r="F51" s="297"/>
      <c r="G51" s="298"/>
    </row>
    <row r="52" spans="1:7" customFormat="1">
      <c r="A52" s="287"/>
      <c r="B52" s="288"/>
      <c r="C52" s="289"/>
      <c r="D52" s="290"/>
      <c r="E52" s="290"/>
      <c r="F52" s="291"/>
      <c r="G52" s="292"/>
    </row>
    <row r="53" spans="1:7" customFormat="1">
      <c r="A53" s="287"/>
      <c r="B53" s="288"/>
      <c r="C53" s="289"/>
      <c r="D53" s="290"/>
      <c r="E53" s="290"/>
      <c r="F53" s="291"/>
      <c r="G53" s="292"/>
    </row>
    <row r="54" spans="1:7">
      <c r="A54" s="142"/>
    </row>
    <row r="55" spans="1:7">
      <c r="A55" s="142"/>
    </row>
    <row r="56" spans="1:7">
      <c r="A56" s="142"/>
    </row>
    <row r="57" spans="1:7">
      <c r="A57" s="142"/>
    </row>
    <row r="58" spans="1:7">
      <c r="A58" s="142"/>
    </row>
    <row r="59" spans="1:7">
      <c r="A59" s="142"/>
    </row>
    <row r="60" spans="1:7">
      <c r="A60" s="142"/>
    </row>
    <row r="61" spans="1:7">
      <c r="A61" s="142"/>
    </row>
    <row r="62" spans="1:7">
      <c r="A62" s="142"/>
    </row>
  </sheetData>
  <mergeCells count="7">
    <mergeCell ref="B7:B8"/>
    <mergeCell ref="F7:F8"/>
    <mergeCell ref="B43:B44"/>
    <mergeCell ref="F43:F44"/>
    <mergeCell ref="A1:G1"/>
    <mergeCell ref="A2:G2"/>
    <mergeCell ref="A3:G3"/>
  </mergeCells>
  <phoneticPr fontId="3" type="noConversion"/>
  <pageMargins left="0.43" right="0.53" top="0.54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Сумма</vt:lpstr>
      <vt:lpstr>Работы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User</cp:lastModifiedBy>
  <cp:lastPrinted>2016-01-26T10:40:49Z</cp:lastPrinted>
  <dcterms:created xsi:type="dcterms:W3CDTF">2010-11-29T02:37:01Z</dcterms:created>
  <dcterms:modified xsi:type="dcterms:W3CDTF">2016-02-24T12:05:21Z</dcterms:modified>
</cp:coreProperties>
</file>