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44" i="2"/>
  <c r="F45" s="1"/>
  <c r="F39"/>
  <c r="F33"/>
  <c r="K36" s="1"/>
  <c r="F30"/>
  <c r="F19"/>
  <c r="F12"/>
  <c r="K37" s="1"/>
  <c r="H34" i="1"/>
  <c r="G34"/>
  <c r="D32"/>
  <c r="D34" s="1"/>
  <c r="F31"/>
  <c r="K31"/>
  <c r="F34" l="1"/>
  <c r="E31"/>
  <c r="C31" s="1"/>
  <c r="C32" s="1"/>
  <c r="B42"/>
  <c r="B44" s="1"/>
  <c r="B43"/>
  <c r="B41"/>
  <c r="B33" l="1"/>
  <c r="N33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<sst xmlns="http://schemas.openxmlformats.org/spreadsheetml/2006/main" count="137" uniqueCount="96">
  <si>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</si>
  <si>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</si>
  <si>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</si>
  <si>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</si>
  <si>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</si>
  <si>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</si>
  <si>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</si>
  <si>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</si>
  <si>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</si>
  <si>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</si>
  <si>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</si>
  <si>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</si>
  <si>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</si>
  <si>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</si>
  <si>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</si>
  <si>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</si>
  <si>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</si>
  <si>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</si>
  <si>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</si>
  <si>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</si>
  <si>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</si>
  <si>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</si>
  <si>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</si>
  <si>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</si>
  <si>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</si>
  <si>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</si>
  <si>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</si>
  <si>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</si>
  <si>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</si>
  <si>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</si>
  <si>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</si>
  <si>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</si>
  <si>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</si>
  <si>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</si>
  <si>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</si>
  <si>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</si>
  <si>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</si>
  <si>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</si>
  <si>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</si>
  <si>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</si>
  <si>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</si>
  <si>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Холмогорская, дом 1/62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</si>
  <si>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</si>
  <si>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</si>
  <si>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</si>
  <si>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</si>
  <si>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Холмогорская, д.1/62 -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</si>
  <si>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</si>
  <si>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</si>
  <si>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апрель</t>
  </si>
  <si>
    <t>Ремонт дверного полотна</t>
  </si>
  <si>
    <t>шт</t>
  </si>
  <si>
    <t xml:space="preserve">Смена дв. ручек </t>
  </si>
  <si>
    <t>март</t>
  </si>
  <si>
    <t>Уборка снега с кровли вручную</t>
  </si>
  <si>
    <t>м3</t>
  </si>
  <si>
    <t>ноябрь</t>
  </si>
  <si>
    <t>Механизированная уборка территории</t>
  </si>
  <si>
    <t>Очистка козырьков от снега и сосулек.</t>
  </si>
  <si>
    <t>июль</t>
  </si>
  <si>
    <t xml:space="preserve">Зашивка ДВП </t>
  </si>
  <si>
    <t>м2</t>
  </si>
  <si>
    <t>август</t>
  </si>
  <si>
    <t>Запенивание монтажной пеной</t>
  </si>
  <si>
    <t>м</t>
  </si>
  <si>
    <t>октябрь</t>
  </si>
  <si>
    <t>Ремонт оконных коробок б/у</t>
  </si>
  <si>
    <t>Установка желоба</t>
  </si>
  <si>
    <t>п.м</t>
  </si>
  <si>
    <t>Установка замка</t>
  </si>
  <si>
    <t>Замена крана ф 15 мм</t>
  </si>
  <si>
    <t>Установка клапанов ф 15 мм</t>
  </si>
  <si>
    <t>Установка клапанов ф 100 мм</t>
  </si>
  <si>
    <t>сентябрь</t>
  </si>
  <si>
    <t>Установка фильтра ф 25 мм</t>
  </si>
  <si>
    <t>Восстановление системы ТС</t>
  </si>
  <si>
    <t>м.п.</t>
  </si>
  <si>
    <t>Замена счетчика ф 32</t>
  </si>
  <si>
    <t>Замена счетчика ф 20</t>
  </si>
  <si>
    <t>декабрь</t>
  </si>
  <si>
    <t>Развоздушка системы ф100</t>
  </si>
  <si>
    <t>май</t>
  </si>
  <si>
    <t>Окраска контейнерных баков</t>
  </si>
  <si>
    <t>Прочистка труб</t>
  </si>
  <si>
    <t>тр</t>
  </si>
  <si>
    <t>Промывка труб</t>
  </si>
  <si>
    <t>то</t>
  </si>
  <si>
    <t>июнь</t>
  </si>
  <si>
    <t>Замена ламп  энергосберегающей Navigator E27</t>
  </si>
  <si>
    <t>Отчет Управляющей компании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</si>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</sst>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3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167" fontId="4" fillId="0" borderId="4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0" fontId="20" fillId="0" borderId="47" xfId="0" applyFont="1" applyBorder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21" fillId="0" borderId="43" xfId="0" applyFont="1" applyBorder="1" applyAlignment="1">
      <alignment vertical="top" wrapText="1"/>
    </xf>
    <xf numFmtId="0" fontId="21" fillId="0" borderId="43" xfId="0" applyFont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4" borderId="43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167" fontId="15" fillId="0" borderId="44" xfId="0" applyNumberFormat="1" applyFont="1" applyBorder="1" applyAlignment="1">
      <alignment vertical="center"/>
    </xf>
    <xf numFmtId="0" fontId="0" fillId="0" borderId="43" xfId="0" applyBorder="1" applyAlignment="1">
      <alignment vertical="center"/>
    </xf>
    <xf numFmtId="0" fontId="22" fillId="0" borderId="4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1" fillId="0" borderId="9" xfId="0" applyFont="1" applyBorder="1" applyAlignment="1">
      <alignment vertical="top"/>
    </xf>
    <xf numFmtId="0" fontId="0" fillId="0" borderId="9" xfId="0" applyBorder="1" applyAlignment="1">
      <alignment vertical="center"/>
    </xf>
    <xf numFmtId="0" fontId="21" fillId="0" borderId="9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 textRotation="90" wrapText="1"/>
    </xf>
    <xf numFmtId="0" fontId="22" fillId="4" borderId="43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/>
    </xf>
    <xf numFmtId="0" fontId="0" fillId="4" borderId="44" xfId="0" applyFill="1" applyBorder="1"/>
    <xf numFmtId="0" fontId="0" fillId="4" borderId="43" xfId="0" applyFill="1" applyBorder="1"/>
    <xf numFmtId="0" fontId="0" fillId="4" borderId="0" xfId="0" applyFill="1"/>
    <xf numFmtId="0" fontId="4" fillId="4" borderId="9" xfId="0" applyFont="1" applyFill="1" applyBorder="1" applyAlignment="1">
      <alignment horizontal="center" vertical="center" textRotation="90" wrapText="1"/>
    </xf>
    <xf numFmtId="0" fontId="22" fillId="4" borderId="4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horizontal="center" vertical="top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0" fillId="4" borderId="30" xfId="0" applyFill="1" applyBorder="1"/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wrapText="1"/>
    </xf>
    <xf numFmtId="0" fontId="19" fillId="4" borderId="43" xfId="0" applyFont="1" applyFill="1" applyBorder="1" applyAlignment="1">
      <alignment horizontal="center"/>
    </xf>
    <xf numFmtId="0" fontId="0" fillId="4" borderId="9" xfId="0" applyFill="1" applyBorder="1"/>
    <xf numFmtId="0" fontId="16" fillId="4" borderId="9" xfId="0" applyFont="1" applyFill="1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167" fontId="0" fillId="4" borderId="9" xfId="0" applyNumberForma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textRotation="90" wrapText="1"/>
    </xf>
    <xf numFmtId="0" fontId="22" fillId="4" borderId="24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15" fillId="4" borderId="44" xfId="0" applyFont="1" applyFill="1" applyBorder="1" applyAlignment="1">
      <alignment horizontal="center" wrapText="1"/>
    </xf>
    <xf numFmtId="167" fontId="0" fillId="4" borderId="44" xfId="0" applyNumberFormat="1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4" fontId="23" fillId="0" borderId="9" xfId="0" applyNumberFormat="1" applyFont="1" applyBorder="1" applyAlignment="1">
      <alignment horizontal="center" vertical="center"/>
    </xf>
    <xf numFmtId="0" fontId="0" fillId="4" borderId="30" xfId="0" applyFill="1" applyBorder="1" applyAlignment="1">
      <alignment vertical="center"/>
    </xf>
    <xf numFmtId="0" fontId="16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167" fontId="0" fillId="0" borderId="43" xfId="0" applyNumberForma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7" fontId="0" fillId="0" borderId="14" xfId="0" applyNumberFormat="1" applyBorder="1" applyAlignment="1">
      <alignment vertical="center"/>
    </xf>
    <xf numFmtId="0" fontId="24" fillId="0" borderId="9" xfId="0" applyFont="1" applyBorder="1" applyAlignment="1">
      <alignment vertical="top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top" wrapText="1"/>
    </xf>
    <xf numFmtId="167" fontId="0" fillId="0" borderId="0" xfId="0" applyNumberFormat="1"/>
    <xf numFmtId="0" fontId="22" fillId="4" borderId="14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169" fontId="15" fillId="3" borderId="24" xfId="0" applyNumberFormat="1" applyFont="1" applyFill="1" applyBorder="1" applyAlignment="1">
      <alignment vertical="center"/>
    </xf>
    <xf numFmtId="0" fontId="22" fillId="0" borderId="43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167" fontId="15" fillId="0" borderId="43" xfId="0" applyNumberFormat="1" applyFont="1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167" fontId="15" fillId="0" borderId="14" xfId="0" applyNumberFormat="1" applyFont="1" applyBorder="1" applyAlignment="1">
      <alignment vertical="center"/>
    </xf>
    <xf numFmtId="0" fontId="22" fillId="0" borderId="47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7" fontId="15" fillId="3" borderId="9" xfId="0" applyNumberFormat="1" applyFont="1" applyFill="1" applyBorder="1" applyAlignment="1">
      <alignment vertical="center"/>
    </xf>
    <xf numFmtId="4" fontId="15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28" fillId="0" borderId="0" xfId="0" applyFont="1" applyAlignment="1">
      <alignment horizontal="left"/>
    </xf>
    <xf numFmtId="4" fontId="8" fillId="0" borderId="35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textRotation="90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5" fillId="4" borderId="9" xfId="0" applyNumberFormat="1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43" xfId="0" applyNumberFormat="1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>
      <alignment horizontal="center" vertical="center" wrapText="1"/>
    </xf>
    <xf numFmtId="4" fontId="5" fillId="0" borderId="43" xfId="0" applyNumberFormat="1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4" fontId="8" fillId="0" borderId="41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1"/>
  <sheetViews>
    <sheetView tabSelected="1" workbookViewId="0">
      <selection activeCell="J50" sqref="J50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275" t="s">
        <v>90</v>
      </c>
      <c r="L2" s="275"/>
      <c r="M2" s="275"/>
      <c r="N2" s="275"/>
    </row>
    <row r="3" spans="1:15" ht="15.75">
      <c r="K3" s="275" t="s">
        <v>91</v>
      </c>
      <c r="L3" s="275"/>
      <c r="M3" s="275"/>
      <c r="N3" s="275"/>
    </row>
    <row r="4" spans="1:15" ht="15.75">
      <c r="K4" s="275" t="s">
        <v>92</v>
      </c>
      <c r="L4" s="275"/>
      <c r="M4" s="275"/>
      <c r="N4" s="275"/>
    </row>
    <row r="7" spans="1:15" s="3" customFormat="1" ht="15.75">
      <c r="A7" s="286" t="s">
        <v>89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</row>
    <row r="8" spans="1:15" ht="18.75">
      <c r="A8" s="287" t="s">
        <v>41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</row>
    <row r="9" spans="1:15" ht="19.5" thickBot="1">
      <c r="A9" s="5" t="s">
        <v>0</v>
      </c>
      <c r="B9" s="4"/>
      <c r="C9" s="4"/>
      <c r="E9" s="6">
        <v>2074.9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288" t="s">
        <v>1</v>
      </c>
      <c r="B10" s="290" t="s">
        <v>2</v>
      </c>
      <c r="C10" s="293" t="s">
        <v>3</v>
      </c>
      <c r="D10" s="295" t="s">
        <v>4</v>
      </c>
      <c r="E10" s="293" t="s">
        <v>5</v>
      </c>
      <c r="F10" s="297" t="s">
        <v>6</v>
      </c>
      <c r="G10" s="299" t="s">
        <v>7</v>
      </c>
      <c r="H10" s="299"/>
      <c r="I10" s="299"/>
      <c r="J10" s="300"/>
      <c r="K10" s="297" t="s">
        <v>8</v>
      </c>
      <c r="L10" s="301" t="s">
        <v>7</v>
      </c>
      <c r="M10" s="301"/>
      <c r="N10" s="301"/>
      <c r="O10" s="302"/>
    </row>
    <row r="11" spans="1:15" s="7" customFormat="1" ht="37.5" customHeight="1">
      <c r="A11" s="289"/>
      <c r="B11" s="291"/>
      <c r="C11" s="294"/>
      <c r="D11" s="296"/>
      <c r="E11" s="294"/>
      <c r="F11" s="298"/>
      <c r="G11" s="303" t="s">
        <v>9</v>
      </c>
      <c r="H11" s="303" t="s">
        <v>10</v>
      </c>
      <c r="I11" s="303" t="s">
        <v>11</v>
      </c>
      <c r="J11" s="305" t="s">
        <v>12</v>
      </c>
      <c r="K11" s="298"/>
      <c r="L11" s="304" t="s">
        <v>39</v>
      </c>
      <c r="M11" s="303" t="s">
        <v>13</v>
      </c>
      <c r="N11" s="304" t="s">
        <v>40</v>
      </c>
      <c r="O11" s="305" t="s">
        <v>14</v>
      </c>
    </row>
    <row r="12" spans="1:15" s="7" customFormat="1" ht="44.25" customHeight="1">
      <c r="A12" s="289"/>
      <c r="B12" s="292"/>
      <c r="C12" s="294"/>
      <c r="D12" s="296"/>
      <c r="E12" s="294"/>
      <c r="F12" s="298"/>
      <c r="G12" s="303"/>
      <c r="H12" s="303"/>
      <c r="I12" s="303"/>
      <c r="J12" s="305"/>
      <c r="K12" s="298"/>
      <c r="L12" s="304"/>
      <c r="M12" s="303"/>
      <c r="N12" s="304"/>
      <c r="O12" s="305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19" customFormat="1" ht="18" customHeight="1" thickBot="1">
      <c r="A31" s="112" t="s">
        <v>15</v>
      </c>
      <c r="B31" s="113"/>
      <c r="C31" s="114">
        <f>D31+E31</f>
        <v>24.96</v>
      </c>
      <c r="D31" s="115">
        <v>4.0599999999999996</v>
      </c>
      <c r="E31" s="114">
        <f>F31+K31</f>
        <v>20.9</v>
      </c>
      <c r="F31" s="114">
        <f>G31+H31+I31+J31</f>
        <v>9.98</v>
      </c>
      <c r="G31" s="116">
        <v>5.24</v>
      </c>
      <c r="H31" s="117">
        <v>2.4900000000000002</v>
      </c>
      <c r="I31" s="117">
        <v>1.47</v>
      </c>
      <c r="J31" s="117">
        <v>0.78</v>
      </c>
      <c r="K31" s="114">
        <f>L31+M31+N31+O31</f>
        <v>10.92</v>
      </c>
      <c r="L31" s="116">
        <v>1.44</v>
      </c>
      <c r="M31" s="117">
        <v>6.47</v>
      </c>
      <c r="N31" s="117">
        <v>0.35</v>
      </c>
      <c r="O31" s="118">
        <v>2.66</v>
      </c>
    </row>
    <row r="32" spans="1:15" ht="24.75" customHeight="1" thickBot="1">
      <c r="A32" s="18" t="s">
        <v>36</v>
      </c>
      <c r="B32" s="19">
        <v>1</v>
      </c>
      <c r="C32" s="82">
        <f>C31*E9*11</f>
        <v>569684.5</v>
      </c>
      <c r="D32" s="21">
        <f>D31*E9*11</f>
        <v>92665</v>
      </c>
      <c r="E32" s="65">
        <f>F32+K32</f>
        <v>477020</v>
      </c>
      <c r="F32" s="65">
        <f>G32+H32+I32+J32</f>
        <v>227783</v>
      </c>
      <c r="G32" s="83">
        <f>G31/C31*C32</f>
        <v>119597</v>
      </c>
      <c r="H32" s="24">
        <f>H31/C31*C32</f>
        <v>56832</v>
      </c>
      <c r="I32" s="24">
        <f>I31/C31*C32</f>
        <v>33551</v>
      </c>
      <c r="J32" s="25">
        <f>J31/C31*C32</f>
        <v>17803</v>
      </c>
      <c r="K32" s="135">
        <f>L32+M32+N32+O32</f>
        <v>249237</v>
      </c>
      <c r="L32" s="84">
        <f>L31/C31*C32</f>
        <v>32866</v>
      </c>
      <c r="M32" s="27">
        <f>M31/C31*C32</f>
        <v>147671</v>
      </c>
      <c r="N32" s="27">
        <f>N31/C31*C32</f>
        <v>7988</v>
      </c>
      <c r="O32" s="28">
        <f>O31/C31*C32</f>
        <v>60712</v>
      </c>
    </row>
    <row r="33" spans="1:15" ht="26.25" customHeight="1" thickBot="1">
      <c r="A33" s="127" t="s">
        <v>37</v>
      </c>
      <c r="B33" s="128">
        <f>(C33/C32)%*100</f>
        <v>0.70079999999999998</v>
      </c>
      <c r="C33" s="129">
        <v>399244.9</v>
      </c>
      <c r="D33" s="130">
        <f>D31/C31*C33</f>
        <v>64941</v>
      </c>
      <c r="E33" s="131">
        <f>F33+K33</f>
        <v>334303</v>
      </c>
      <c r="F33" s="131">
        <f>G33+H33+I33+J33</f>
        <v>159634</v>
      </c>
      <c r="G33" s="132">
        <f>G31/C31*C33</f>
        <v>83816</v>
      </c>
      <c r="H33" s="133">
        <f>H31/C31*C33</f>
        <v>39829</v>
      </c>
      <c r="I33" s="133">
        <f>I31/C31*C33</f>
        <v>23513</v>
      </c>
      <c r="J33" s="134">
        <f>J31/C31*C33</f>
        <v>12476</v>
      </c>
      <c r="K33" s="136">
        <f t="shared" ref="K33:K35" si="0">L33+M33+N33+O33</f>
        <v>174669</v>
      </c>
      <c r="L33" s="132">
        <f>L31/C31*C33</f>
        <v>23033</v>
      </c>
      <c r="M33" s="133">
        <f>M31/C31*C33</f>
        <v>103490</v>
      </c>
      <c r="N33" s="133">
        <f>N31/C31*C33</f>
        <v>5598</v>
      </c>
      <c r="O33" s="134">
        <f>O31/C31*C33</f>
        <v>42548</v>
      </c>
    </row>
    <row r="34" spans="1:15" ht="34.5" customHeight="1" thickBot="1">
      <c r="A34" s="120" t="s">
        <v>38</v>
      </c>
      <c r="B34" s="121"/>
      <c r="C34" s="122">
        <f>D34+E34</f>
        <v>415906</v>
      </c>
      <c r="D34" s="123">
        <f>D32</f>
        <v>92665</v>
      </c>
      <c r="E34" s="122">
        <f>F34+K34</f>
        <v>323241</v>
      </c>
      <c r="F34" s="138">
        <f>G34+H34+I34+J34</f>
        <v>74004</v>
      </c>
      <c r="G34" s="124">
        <f>21599+13899</f>
        <v>35498</v>
      </c>
      <c r="H34" s="125">
        <f>29276+5988.23</f>
        <v>35264</v>
      </c>
      <c r="I34" s="125">
        <v>2510</v>
      </c>
      <c r="J34" s="126">
        <v>732</v>
      </c>
      <c r="K34" s="137">
        <f t="shared" si="0"/>
        <v>249237</v>
      </c>
      <c r="L34" s="124">
        <f t="shared" ref="L34:O34" si="1">L32</f>
        <v>32866</v>
      </c>
      <c r="M34" s="125">
        <f t="shared" si="1"/>
        <v>147671</v>
      </c>
      <c r="N34" s="125">
        <f t="shared" si="1"/>
        <v>7988</v>
      </c>
      <c r="O34" s="126">
        <f t="shared" si="1"/>
        <v>60712</v>
      </c>
    </row>
    <row r="35" spans="1:15" ht="24.75" customHeight="1" thickBot="1">
      <c r="A35" s="71" t="s">
        <v>16</v>
      </c>
      <c r="B35" s="72"/>
      <c r="C35" s="85">
        <f>C34-C33</f>
        <v>16661</v>
      </c>
      <c r="D35" s="42">
        <f>D34-D33</f>
        <v>27724</v>
      </c>
      <c r="E35" s="85">
        <f>F35+K35</f>
        <v>-11062</v>
      </c>
      <c r="F35" s="85">
        <f>G35+H35+I35+J35</f>
        <v>-85630</v>
      </c>
      <c r="G35" s="86">
        <f>G34-G33</f>
        <v>-48318</v>
      </c>
      <c r="H35" s="42">
        <f>H34-H33</f>
        <v>-4565</v>
      </c>
      <c r="I35" s="42">
        <f>I34-I33</f>
        <v>-21003</v>
      </c>
      <c r="J35" s="74">
        <f>J34-J33</f>
        <v>-11744</v>
      </c>
      <c r="K35" s="276">
        <f t="shared" si="0"/>
        <v>74568</v>
      </c>
      <c r="L35" s="87">
        <f>L34-L33</f>
        <v>9833</v>
      </c>
      <c r="M35" s="88">
        <f t="shared" ref="M35:O35" si="2">M34-M33</f>
        <v>44181</v>
      </c>
      <c r="N35" s="88">
        <f t="shared" si="2"/>
        <v>2390</v>
      </c>
      <c r="O35" s="111">
        <f t="shared" si="2"/>
        <v>18164</v>
      </c>
    </row>
    <row r="36" spans="1:15" s="2" customFormat="1" ht="24" customHeight="1" thickBot="1">
      <c r="A36" s="330" t="s">
        <v>95</v>
      </c>
      <c r="B36" s="331"/>
      <c r="C36" s="331"/>
      <c r="D36" s="331"/>
      <c r="E36" s="332">
        <v>381048.71</v>
      </c>
      <c r="F36" s="333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</row>
    <row r="38" spans="1:15" s="2" customFormat="1" hidden="1">
      <c r="A38" s="280" t="s">
        <v>17</v>
      </c>
      <c r="B38" s="283" t="s">
        <v>18</v>
      </c>
      <c r="C38" s="277"/>
      <c r="D38" s="279"/>
      <c r="E38" s="277"/>
      <c r="F38" s="277"/>
      <c r="G38" s="278"/>
      <c r="H38" s="278"/>
      <c r="I38" s="278"/>
      <c r="J38" s="278"/>
      <c r="K38" s="277"/>
      <c r="L38" s="278"/>
      <c r="M38" s="278"/>
      <c r="N38" s="278"/>
      <c r="O38" s="278"/>
    </row>
    <row r="39" spans="1:15" s="2" customFormat="1" ht="12.75" hidden="1" customHeight="1">
      <c r="A39" s="281"/>
      <c r="B39" s="284"/>
      <c r="C39" s="277"/>
      <c r="D39" s="279"/>
      <c r="E39" s="277"/>
      <c r="F39" s="277"/>
      <c r="G39" s="279"/>
      <c r="H39" s="279"/>
      <c r="I39" s="279"/>
      <c r="J39" s="279"/>
      <c r="K39" s="277"/>
      <c r="L39" s="279"/>
      <c r="M39" s="279"/>
      <c r="N39" s="279"/>
      <c r="O39" s="279"/>
    </row>
    <row r="40" spans="1:15" s="91" customFormat="1" ht="60" hidden="1" customHeight="1">
      <c r="A40" s="282"/>
      <c r="B40" s="285"/>
      <c r="C40" s="277"/>
      <c r="D40" s="279"/>
      <c r="E40" s="277"/>
      <c r="F40" s="277"/>
      <c r="G40" s="279"/>
      <c r="H40" s="279"/>
      <c r="I40" s="279"/>
      <c r="J40" s="279"/>
      <c r="K40" s="277"/>
      <c r="L40" s="279"/>
      <c r="M40" s="279"/>
      <c r="N40" s="279"/>
      <c r="O40" s="279"/>
    </row>
    <row r="41" spans="1:15" hidden="1">
      <c r="A41" s="92" t="s">
        <v>15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19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20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21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16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22</v>
      </c>
      <c r="C47" s="50"/>
      <c r="H47" s="1" t="s">
        <v>35</v>
      </c>
    </row>
    <row r="49" spans="2:8">
      <c r="B49" s="1" t="s">
        <v>42</v>
      </c>
      <c r="H49" s="1" t="s">
        <v>43</v>
      </c>
    </row>
    <row r="51" spans="2:8">
      <c r="B51" s="1" t="s">
        <v>93</v>
      </c>
      <c r="H51" s="1" t="s">
        <v>94</v>
      </c>
    </row>
  </sheetData>
  <mergeCells count="38">
    <mergeCell ref="A36:D36"/>
    <mergeCell ref="E36:F36"/>
    <mergeCell ref="I11:I12"/>
    <mergeCell ref="J11:J12"/>
    <mergeCell ref="L11:L12"/>
    <mergeCell ref="G39:G40"/>
    <mergeCell ref="H39:H40"/>
    <mergeCell ref="I39:I40"/>
    <mergeCell ref="J39:J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A38:A40"/>
    <mergeCell ref="B38:B40"/>
    <mergeCell ref="C38:C40"/>
    <mergeCell ref="D38:D40"/>
    <mergeCell ref="E38:E40"/>
    <mergeCell ref="F38:F40"/>
    <mergeCell ref="G38:J38"/>
    <mergeCell ref="K38:K40"/>
    <mergeCell ref="L38:O38"/>
    <mergeCell ref="O39:O40"/>
    <mergeCell ref="L39:L40"/>
    <mergeCell ref="M39:M40"/>
    <mergeCell ref="N39:N40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K24" sqref="K24"/>
    </sheetView>
  </sheetViews>
  <sheetFormatPr defaultRowHeight="12.75"/>
  <cols>
    <col min="1" max="1" width="7.140625" style="262" customWidth="1"/>
    <col min="2" max="2" width="8.5703125" style="263" customWidth="1"/>
    <col min="3" max="3" width="38.5703125" style="264" customWidth="1"/>
    <col min="4" max="4" width="8.5703125" style="265" customWidth="1"/>
    <col min="5" max="5" width="9.28515625" style="265" customWidth="1"/>
    <col min="6" max="6" width="11.42578125" style="266" customWidth="1"/>
    <col min="7" max="7" width="9.140625" style="267"/>
  </cols>
  <sheetData>
    <row r="1" spans="1:7" ht="15.75">
      <c r="A1" s="320" t="s">
        <v>44</v>
      </c>
      <c r="B1" s="320"/>
      <c r="C1" s="320"/>
      <c r="D1" s="320"/>
      <c r="E1" s="320"/>
      <c r="F1" s="320"/>
      <c r="G1" s="320"/>
    </row>
    <row r="2" spans="1:7" ht="18.75" thickBot="1">
      <c r="A2" s="321" t="s">
        <v>45</v>
      </c>
      <c r="B2" s="321"/>
      <c r="C2" s="321"/>
      <c r="D2" s="321"/>
      <c r="E2" s="321"/>
      <c r="F2" s="321"/>
      <c r="G2" s="321"/>
    </row>
    <row r="3" spans="1:7" ht="27" thickBot="1">
      <c r="A3" s="322" t="s">
        <v>46</v>
      </c>
      <c r="B3" s="323"/>
      <c r="C3" s="323"/>
      <c r="D3" s="323"/>
      <c r="E3" s="323"/>
      <c r="F3" s="323"/>
      <c r="G3" s="324"/>
    </row>
    <row r="4" spans="1:7">
      <c r="A4" s="139"/>
      <c r="B4" s="140"/>
      <c r="C4" s="141"/>
      <c r="D4" s="142"/>
      <c r="E4" s="142"/>
      <c r="F4" s="143"/>
      <c r="G4" s="144"/>
    </row>
    <row r="5" spans="1:7">
      <c r="A5" s="145" t="s">
        <v>31</v>
      </c>
      <c r="B5" s="146" t="s">
        <v>23</v>
      </c>
      <c r="C5" s="145" t="s">
        <v>24</v>
      </c>
      <c r="D5" s="146" t="s">
        <v>32</v>
      </c>
      <c r="E5" s="146" t="s">
        <v>25</v>
      </c>
      <c r="F5" s="147" t="s">
        <v>33</v>
      </c>
      <c r="G5" s="146" t="s">
        <v>47</v>
      </c>
    </row>
    <row r="6" spans="1:7" ht="12.75" customHeight="1">
      <c r="A6" s="148"/>
      <c r="B6" s="149"/>
      <c r="C6" s="150" t="s">
        <v>48</v>
      </c>
      <c r="D6" s="151"/>
      <c r="E6" s="151"/>
      <c r="F6" s="152"/>
      <c r="G6" s="149"/>
    </row>
    <row r="7" spans="1:7" ht="15.75">
      <c r="A7" s="153"/>
      <c r="B7" s="309" t="s">
        <v>49</v>
      </c>
      <c r="C7" s="154" t="s">
        <v>50</v>
      </c>
      <c r="D7" s="155" t="s">
        <v>51</v>
      </c>
      <c r="E7" s="156">
        <v>1</v>
      </c>
      <c r="F7" s="311">
        <v>4406.99</v>
      </c>
      <c r="G7" s="157"/>
    </row>
    <row r="8" spans="1:7" ht="15.75">
      <c r="A8" s="153"/>
      <c r="B8" s="310"/>
      <c r="C8" s="158" t="s">
        <v>52</v>
      </c>
      <c r="D8" s="155" t="s">
        <v>51</v>
      </c>
      <c r="E8" s="155">
        <v>1</v>
      </c>
      <c r="F8" s="311"/>
      <c r="G8" s="157"/>
    </row>
    <row r="9" spans="1:7" ht="15.75">
      <c r="A9" s="153"/>
      <c r="B9" s="159" t="s">
        <v>53</v>
      </c>
      <c r="C9" s="160" t="s">
        <v>54</v>
      </c>
      <c r="D9" s="161" t="s">
        <v>55</v>
      </c>
      <c r="E9" s="161">
        <v>10</v>
      </c>
      <c r="F9" s="162">
        <v>1006.06</v>
      </c>
      <c r="G9" s="157"/>
    </row>
    <row r="10" spans="1:7" ht="31.5">
      <c r="A10" s="153"/>
      <c r="B10" s="163" t="s">
        <v>56</v>
      </c>
      <c r="C10" s="164" t="s">
        <v>57</v>
      </c>
      <c r="D10" s="165" t="s">
        <v>55</v>
      </c>
      <c r="E10" s="155">
        <v>60</v>
      </c>
      <c r="F10" s="166">
        <v>15954</v>
      </c>
      <c r="G10" s="157"/>
    </row>
    <row r="11" spans="1:7" ht="31.5">
      <c r="A11" s="153"/>
      <c r="B11" s="163" t="s">
        <v>56</v>
      </c>
      <c r="C11" s="164" t="s">
        <v>58</v>
      </c>
      <c r="D11" s="165" t="s">
        <v>55</v>
      </c>
      <c r="E11" s="165">
        <v>3</v>
      </c>
      <c r="F11" s="167">
        <v>231.66</v>
      </c>
      <c r="G11" s="157"/>
    </row>
    <row r="12" spans="1:7" ht="13.5" thickBot="1">
      <c r="A12" s="168"/>
      <c r="B12" s="169"/>
      <c r="C12" s="170"/>
      <c r="D12" s="171"/>
      <c r="E12" s="172" t="s">
        <v>26</v>
      </c>
      <c r="F12" s="173">
        <f>SUM(F7:F11)</f>
        <v>21599</v>
      </c>
      <c r="G12" s="174"/>
    </row>
    <row r="13" spans="1:7">
      <c r="A13" s="148"/>
      <c r="B13" s="175"/>
      <c r="C13" s="176" t="s">
        <v>34</v>
      </c>
      <c r="D13" s="177"/>
      <c r="E13" s="178"/>
      <c r="F13" s="179"/>
      <c r="G13" s="180"/>
    </row>
    <row r="14" spans="1:7" ht="15.75">
      <c r="A14" s="153"/>
      <c r="B14" s="181" t="s">
        <v>59</v>
      </c>
      <c r="C14" s="160" t="s">
        <v>60</v>
      </c>
      <c r="D14" s="161" t="s">
        <v>61</v>
      </c>
      <c r="E14" s="182">
        <v>1</v>
      </c>
      <c r="F14" s="162">
        <v>464.95</v>
      </c>
      <c r="G14" s="183"/>
    </row>
    <row r="15" spans="1:7" ht="12.75" customHeight="1">
      <c r="A15" s="153"/>
      <c r="B15" s="181" t="s">
        <v>62</v>
      </c>
      <c r="C15" s="154" t="s">
        <v>63</v>
      </c>
      <c r="D15" s="155" t="s">
        <v>64</v>
      </c>
      <c r="E15" s="156">
        <v>25</v>
      </c>
      <c r="F15" s="166">
        <v>5780.1</v>
      </c>
      <c r="G15" s="183"/>
    </row>
    <row r="16" spans="1:7" ht="15.75">
      <c r="A16" s="153"/>
      <c r="B16" s="159" t="s">
        <v>65</v>
      </c>
      <c r="C16" s="184" t="s">
        <v>66</v>
      </c>
      <c r="D16" s="155" t="s">
        <v>51</v>
      </c>
      <c r="E16" s="155">
        <v>2</v>
      </c>
      <c r="F16" s="166">
        <v>6519.98</v>
      </c>
      <c r="G16" s="185"/>
    </row>
    <row r="17" spans="1:7" ht="15.75">
      <c r="A17" s="153"/>
      <c r="B17" s="312" t="s">
        <v>56</v>
      </c>
      <c r="C17" s="158" t="s">
        <v>67</v>
      </c>
      <c r="D17" s="186" t="s">
        <v>68</v>
      </c>
      <c r="E17" s="155">
        <v>12</v>
      </c>
      <c r="F17" s="314">
        <v>1134.3699999999999</v>
      </c>
      <c r="G17" s="185"/>
    </row>
    <row r="18" spans="1:7" ht="15.75">
      <c r="A18" s="153"/>
      <c r="B18" s="313"/>
      <c r="C18" s="158" t="s">
        <v>69</v>
      </c>
      <c r="D18" s="158" t="s">
        <v>51</v>
      </c>
      <c r="E18" s="155">
        <v>1</v>
      </c>
      <c r="F18" s="315"/>
      <c r="G18" s="185"/>
    </row>
    <row r="19" spans="1:7" ht="12.75" customHeight="1" thickBot="1">
      <c r="A19" s="168"/>
      <c r="B19" s="169"/>
      <c r="C19" s="187"/>
      <c r="D19" s="188"/>
      <c r="E19" s="172" t="s">
        <v>26</v>
      </c>
      <c r="F19" s="173">
        <f>SUM(F14:F18)</f>
        <v>13899</v>
      </c>
      <c r="G19" s="174"/>
    </row>
    <row r="20" spans="1:7" s="195" customFormat="1" ht="12.75" customHeight="1">
      <c r="A20" s="189"/>
      <c r="B20" s="190"/>
      <c r="C20" s="191" t="s">
        <v>28</v>
      </c>
      <c r="D20" s="192"/>
      <c r="E20" s="192"/>
      <c r="F20" s="193"/>
      <c r="G20" s="194"/>
    </row>
    <row r="21" spans="1:7" s="195" customFormat="1" ht="12.75" customHeight="1">
      <c r="A21" s="196"/>
      <c r="B21" s="197" t="s">
        <v>49</v>
      </c>
      <c r="C21" s="198" t="s">
        <v>70</v>
      </c>
      <c r="D21" s="199" t="s">
        <v>51</v>
      </c>
      <c r="E21" s="199">
        <v>1</v>
      </c>
      <c r="F21" s="200">
        <v>3630.22</v>
      </c>
      <c r="G21" s="201"/>
    </row>
    <row r="22" spans="1:7" s="195" customFormat="1" ht="12.75" customHeight="1">
      <c r="A22" s="196"/>
      <c r="B22" s="316" t="s">
        <v>59</v>
      </c>
      <c r="C22" s="202" t="s">
        <v>71</v>
      </c>
      <c r="D22" s="203" t="s">
        <v>51</v>
      </c>
      <c r="E22" s="203">
        <v>1</v>
      </c>
      <c r="F22" s="318">
        <v>4297.12</v>
      </c>
      <c r="G22" s="201"/>
    </row>
    <row r="23" spans="1:7" s="195" customFormat="1" ht="12.75" customHeight="1">
      <c r="A23" s="196"/>
      <c r="B23" s="317"/>
      <c r="C23" s="198" t="s">
        <v>72</v>
      </c>
      <c r="D23" s="204" t="s">
        <v>51</v>
      </c>
      <c r="E23" s="204">
        <v>1</v>
      </c>
      <c r="F23" s="319"/>
      <c r="G23" s="201"/>
    </row>
    <row r="24" spans="1:7" s="195" customFormat="1" ht="12.75" customHeight="1">
      <c r="A24" s="196"/>
      <c r="B24" s="197" t="s">
        <v>73</v>
      </c>
      <c r="C24" s="202" t="s">
        <v>74</v>
      </c>
      <c r="D24" s="203" t="s">
        <v>51</v>
      </c>
      <c r="E24" s="203">
        <v>1</v>
      </c>
      <c r="F24" s="205">
        <v>1706.95</v>
      </c>
      <c r="G24" s="201"/>
    </row>
    <row r="25" spans="1:7" s="195" customFormat="1" ht="15.75">
      <c r="A25" s="196"/>
      <c r="B25" s="325" t="s">
        <v>56</v>
      </c>
      <c r="C25" s="158" t="s">
        <v>75</v>
      </c>
      <c r="D25" s="186" t="s">
        <v>76</v>
      </c>
      <c r="E25" s="155">
        <v>60</v>
      </c>
      <c r="F25" s="319">
        <v>18262</v>
      </c>
      <c r="G25" s="201"/>
    </row>
    <row r="26" spans="1:7" s="195" customFormat="1" ht="15.75">
      <c r="A26" s="196"/>
      <c r="B26" s="326"/>
      <c r="C26" s="158" t="s">
        <v>77</v>
      </c>
      <c r="D26" s="186" t="s">
        <v>51</v>
      </c>
      <c r="E26" s="155">
        <v>1</v>
      </c>
      <c r="F26" s="328"/>
      <c r="G26" s="201"/>
    </row>
    <row r="27" spans="1:7" s="195" customFormat="1" ht="15.75">
      <c r="A27" s="196"/>
      <c r="B27" s="327"/>
      <c r="C27" s="158" t="s">
        <v>78</v>
      </c>
      <c r="D27" s="186" t="s">
        <v>51</v>
      </c>
      <c r="E27" s="155">
        <v>1</v>
      </c>
      <c r="F27" s="329"/>
      <c r="G27" s="201"/>
    </row>
    <row r="28" spans="1:7" s="195" customFormat="1">
      <c r="A28" s="196"/>
      <c r="B28" s="206" t="s">
        <v>79</v>
      </c>
      <c r="C28" s="207" t="s">
        <v>80</v>
      </c>
      <c r="D28" s="190" t="s">
        <v>76</v>
      </c>
      <c r="E28" s="190">
        <v>15</v>
      </c>
      <c r="F28" s="208">
        <v>1380</v>
      </c>
      <c r="G28" s="209"/>
    </row>
    <row r="29" spans="1:7" s="195" customFormat="1">
      <c r="A29" s="196"/>
      <c r="B29" s="206"/>
      <c r="C29" s="210"/>
      <c r="D29" s="211"/>
      <c r="E29" s="211"/>
      <c r="F29" s="212"/>
      <c r="G29" s="213"/>
    </row>
    <row r="30" spans="1:7" s="195" customFormat="1" ht="13.5" thickBot="1">
      <c r="A30" s="214"/>
      <c r="B30" s="215"/>
      <c r="C30" s="216"/>
      <c r="D30" s="217"/>
      <c r="E30" s="172" t="s">
        <v>26</v>
      </c>
      <c r="F30" s="218">
        <f>SUM(F21:F29)</f>
        <v>29276</v>
      </c>
      <c r="G30" s="219"/>
    </row>
    <row r="31" spans="1:7" s="195" customFormat="1">
      <c r="A31" s="189"/>
      <c r="B31" s="190"/>
      <c r="C31" s="220" t="s">
        <v>27</v>
      </c>
      <c r="D31" s="192"/>
      <c r="E31" s="192"/>
      <c r="F31" s="221"/>
      <c r="G31" s="222"/>
    </row>
    <row r="32" spans="1:7" s="195" customFormat="1" ht="15.75">
      <c r="A32" s="196"/>
      <c r="B32" s="197" t="s">
        <v>81</v>
      </c>
      <c r="C32" s="223" t="s">
        <v>82</v>
      </c>
      <c r="D32" s="155" t="s">
        <v>61</v>
      </c>
      <c r="E32" s="155">
        <v>13.6</v>
      </c>
      <c r="F32" s="224">
        <v>731.96</v>
      </c>
      <c r="G32" s="225"/>
    </row>
    <row r="33" spans="1:11" ht="13.5" thickBot="1">
      <c r="A33" s="168"/>
      <c r="B33" s="169"/>
      <c r="C33" s="226"/>
      <c r="D33" s="188"/>
      <c r="E33" s="227" t="s">
        <v>26</v>
      </c>
      <c r="F33" s="218">
        <f>SUM(F31:F32)</f>
        <v>732</v>
      </c>
      <c r="G33" s="174"/>
    </row>
    <row r="34" spans="1:11">
      <c r="A34" s="148"/>
      <c r="B34" s="175"/>
      <c r="C34" s="228" t="s">
        <v>28</v>
      </c>
      <c r="D34" s="229"/>
      <c r="E34" s="229"/>
      <c r="F34" s="230"/>
      <c r="G34" s="180"/>
    </row>
    <row r="35" spans="1:11">
      <c r="A35" s="153"/>
      <c r="B35" s="231"/>
      <c r="C35" s="232" t="s">
        <v>48</v>
      </c>
      <c r="D35" s="233"/>
      <c r="E35" s="233"/>
      <c r="F35" s="234"/>
      <c r="G35" s="185"/>
    </row>
    <row r="36" spans="1:11" ht="15">
      <c r="A36" s="153"/>
      <c r="B36" s="306" t="s">
        <v>59</v>
      </c>
      <c r="C36" s="235" t="s">
        <v>83</v>
      </c>
      <c r="D36" s="236" t="s">
        <v>64</v>
      </c>
      <c r="E36" s="237">
        <v>6</v>
      </c>
      <c r="F36" s="308">
        <v>3635.95</v>
      </c>
      <c r="G36" s="183"/>
      <c r="J36" t="s">
        <v>84</v>
      </c>
      <c r="K36" s="238">
        <f>F33+F30+F19+F10</f>
        <v>59861</v>
      </c>
    </row>
    <row r="37" spans="1:11" ht="15">
      <c r="A37" s="153"/>
      <c r="B37" s="307"/>
      <c r="C37" s="235" t="s">
        <v>85</v>
      </c>
      <c r="D37" s="236" t="s">
        <v>64</v>
      </c>
      <c r="E37" s="237">
        <v>6</v>
      </c>
      <c r="F37" s="308"/>
      <c r="G37" s="183"/>
      <c r="K37" s="238">
        <f>F12+F39+F44</f>
        <v>30097</v>
      </c>
    </row>
    <row r="38" spans="1:11" ht="15">
      <c r="A38" s="153"/>
      <c r="B38" s="239" t="s">
        <v>65</v>
      </c>
      <c r="C38" s="240" t="s">
        <v>75</v>
      </c>
      <c r="D38" s="236" t="s">
        <v>64</v>
      </c>
      <c r="E38" s="192">
        <v>100</v>
      </c>
      <c r="F38" s="193">
        <v>2352.2800000000002</v>
      </c>
      <c r="G38" s="185"/>
      <c r="J38" t="s">
        <v>86</v>
      </c>
    </row>
    <row r="39" spans="1:11" ht="13.5" thickBot="1">
      <c r="A39" s="168"/>
      <c r="B39" s="169"/>
      <c r="C39" s="241"/>
      <c r="D39" s="188"/>
      <c r="E39" s="227" t="s">
        <v>26</v>
      </c>
      <c r="F39" s="242">
        <f>SUM(F34:F38)</f>
        <v>5988.23</v>
      </c>
      <c r="G39" s="174"/>
    </row>
    <row r="40" spans="1:11">
      <c r="A40" s="148"/>
      <c r="B40" s="243"/>
      <c r="C40" s="150" t="s">
        <v>48</v>
      </c>
      <c r="D40" s="229"/>
      <c r="E40" s="244"/>
      <c r="F40" s="245"/>
      <c r="G40" s="180"/>
    </row>
    <row r="41" spans="1:11">
      <c r="A41" s="153"/>
      <c r="B41" s="246"/>
      <c r="C41" s="247" t="s">
        <v>29</v>
      </c>
      <c r="D41" s="233"/>
      <c r="E41" s="248"/>
      <c r="F41" s="249"/>
      <c r="G41" s="185"/>
    </row>
    <row r="42" spans="1:11">
      <c r="A42" s="153"/>
      <c r="B42" s="250" t="s">
        <v>87</v>
      </c>
      <c r="C42" s="251" t="s">
        <v>88</v>
      </c>
      <c r="D42" s="252" t="s">
        <v>51</v>
      </c>
      <c r="E42" s="252">
        <v>5</v>
      </c>
      <c r="F42" s="253">
        <v>965.52</v>
      </c>
      <c r="G42" s="183"/>
    </row>
    <row r="43" spans="1:11">
      <c r="A43" s="153"/>
      <c r="B43" s="250" t="s">
        <v>59</v>
      </c>
      <c r="C43" s="254" t="s">
        <v>88</v>
      </c>
      <c r="D43" s="255" t="s">
        <v>51</v>
      </c>
      <c r="E43" s="255">
        <v>8</v>
      </c>
      <c r="F43" s="256">
        <v>1544.84</v>
      </c>
      <c r="G43" s="183"/>
    </row>
    <row r="44" spans="1:11">
      <c r="A44" s="153"/>
      <c r="B44" s="246"/>
      <c r="C44" s="257"/>
      <c r="D44" s="258"/>
      <c r="E44" s="259" t="s">
        <v>26</v>
      </c>
      <c r="F44" s="260">
        <f>SUM(F42:F43)</f>
        <v>2510</v>
      </c>
      <c r="G44" s="185"/>
    </row>
    <row r="45" spans="1:11">
      <c r="A45" s="153"/>
      <c r="B45" s="246"/>
      <c r="C45" s="257"/>
      <c r="D45" s="258"/>
      <c r="E45" s="259" t="s">
        <v>30</v>
      </c>
      <c r="F45" s="261">
        <f>F44+F39+F33+F30+F12+F19</f>
        <v>74004.23</v>
      </c>
      <c r="G45" s="185"/>
    </row>
    <row r="48" spans="1:11" s="274" customFormat="1">
      <c r="A48" s="268"/>
      <c r="B48" s="269" t="s">
        <v>22</v>
      </c>
      <c r="C48" s="270"/>
      <c r="D48" s="271" t="s">
        <v>35</v>
      </c>
      <c r="E48" s="271"/>
      <c r="F48" s="272"/>
      <c r="G48" s="273"/>
    </row>
  </sheetData>
  <mergeCells count="13">
    <mergeCell ref="A1:G1"/>
    <mergeCell ref="A2:G2"/>
    <mergeCell ref="A3:G3"/>
    <mergeCell ref="B25:B27"/>
    <mergeCell ref="F25:F27"/>
    <mergeCell ref="B36:B37"/>
    <mergeCell ref="F36:F37"/>
    <mergeCell ref="B7:B8"/>
    <mergeCell ref="F7:F8"/>
    <mergeCell ref="B17:B18"/>
    <mergeCell ref="F17:F18"/>
    <mergeCell ref="B22:B23"/>
    <mergeCell ref="F22:F23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2016-01-26T09:07:02Z</cp:lastPrinted>
  <dcterms:created xsi:type="dcterms:W3CDTF">2010-11-29T02:37:01Z</dcterms:created>
  <dcterms:modified xsi:type="dcterms:W3CDTF">2016-02-24T12:24:08Z</dcterms:modified>
</cp:coreProperties>
</file>