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/>
  </bookViews>
  <sheets>
    <sheet name="Сумма" sheetId="1" r:id="rId1"/>
    <sheet name="Работы" sheetId="2" r:id="rId2"/>
  </sheets>
  <externalReferences>
    <externalReference r:id="rId3"/>
  </externalReferences>
  <calcPr calcId="124519" fullPrecision="0"/>
</workbook>
</file>

<file path=xl/calcChain.xml><?xml version="1.0" encoding="utf-8"?>
<calcChain xmlns="http://schemas.openxmlformats.org/spreadsheetml/2006/main">
  <c r="F49" i="2"/>
  <c r="F42"/>
  <c r="F39"/>
  <c r="K29" s="1"/>
  <c r="F25"/>
  <c r="F16"/>
  <c r="F20" s="1"/>
  <c r="F14"/>
  <c r="K28" s="1"/>
  <c r="F10"/>
  <c r="I34" i="1"/>
  <c r="H34"/>
  <c r="G34"/>
  <c r="D32"/>
  <c r="D34" s="1"/>
  <c r="F31"/>
  <c r="K31"/>
  <c r="F50" i="2" l="1"/>
  <c r="E31" i="1"/>
  <c r="C31" s="1"/>
  <c r="C32" s="1"/>
  <c r="B42"/>
  <c r="B44" s="1"/>
  <c r="B43"/>
  <c r="B41"/>
  <c r="F34"/>
  <c r="B33" l="1"/>
  <c r="N33"/>
  <c r="L33"/>
  <c r="D33"/>
  <c r="D35" s="1"/>
  <c r="B45"/>
  <c r="L32"/>
  <c r="M33"/>
  <c r="N32"/>
  <c r="N34" s="1"/>
  <c r="O32"/>
  <c r="O34" s="1"/>
  <c r="O33"/>
  <c r="H33"/>
  <c r="H35" s="1"/>
  <c r="J33"/>
  <c r="J35" s="1"/>
  <c r="G33"/>
  <c r="I33"/>
  <c r="I35" s="1"/>
  <c r="I32"/>
  <c r="J32"/>
  <c r="H32"/>
  <c r="G32" l="1"/>
  <c r="M32"/>
  <c r="M34" s="1"/>
  <c r="M35" s="1"/>
  <c r="K33"/>
  <c r="O35"/>
  <c r="G35"/>
  <c r="F35" s="1"/>
  <c r="F33"/>
  <c r="L34"/>
  <c r="N35"/>
  <c r="F32"/>
  <c r="K32" l="1"/>
  <c r="E32" s="1"/>
  <c r="K34"/>
  <c r="E34" s="1"/>
  <c r="C34" s="1"/>
  <c r="L35"/>
  <c r="E33"/>
  <c r="C35" l="1"/>
  <c r="K35"/>
  <c r="E35" s="1"/>
</calcChain>
</file>

<file path=xl/sharedStrings.xml><?xml version="1.0" encoding="utf-8"?>
<sst xmlns="http://schemas.openxmlformats.org/spreadsheetml/2006/main" count="143" uniqueCount="95">
  <si>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</si>
  <si>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</si>
  <si>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</si>
  <si>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</si>
  <si>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</si>
  <si>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</si>
  <si>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</si>
  <si>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</si>
  <si>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</si>
  <si>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</si>
  <si>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</si>
  <si>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</si>
  <si>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</si>
  <si>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</si>
  <si>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</si>
  <si>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</si>
  <si>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</si>
  <si>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</si>
  <si>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</si>
  <si>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</si>
  <si>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</si>
  <si>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</si>
  <si>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</si>
  <si>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</si>
  <si>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</si>
  <si>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</si>
  <si>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</si>
  <si>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</si>
  <si>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</si>
  <si>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</si>
  <si>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</si>
  <si>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</si>
  <si>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</si>
  <si>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</si>
  <si>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</si>
  <si>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</si>
  <si>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</si>
  <si>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</si>
  <si>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</si>
  <si>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</si>
  <si>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</si>
  <si>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Энтузиастов, дом 4</t>
  </si>
  <si>
    <t>Главный энергетик</t>
  </si>
  <si>
    <t>С.А. Глебов</t>
  </si>
  <si>
    <t xml:space="preserve">Перечень выполненных работ </t>
  </si>
  <si>
    <t>за 2015г.</t>
  </si>
  <si>
    <r>
      <t xml:space="preserve">ул. Энтузиастов, д.4 -  </t>
    </r>
    <r>
      <rPr>
        <b/>
        <sz val="20"/>
        <color indexed="10"/>
        <rFont val="Arial Cyr"/>
        <charset val="204"/>
      </rPr>
      <t>ООО "Статус 2"</t>
    </r>
  </si>
  <si>
    <t>Примечание</t>
  </si>
  <si>
    <t>Техническое обслуживание</t>
  </si>
  <si>
    <t>апрель</t>
  </si>
  <si>
    <t>Уборка снега  с кровли вручную</t>
  </si>
  <si>
    <t>м3</t>
  </si>
  <si>
    <t>июнь</t>
  </si>
  <si>
    <t>Установка инфор-ых щитов</t>
  </si>
  <si>
    <t>шт</t>
  </si>
  <si>
    <t>ноябрь</t>
  </si>
  <si>
    <t>Механизированная уборка территории</t>
  </si>
  <si>
    <t>Уборка снега альпинистами</t>
  </si>
  <si>
    <t>июль</t>
  </si>
  <si>
    <t>Устройство пандуса бетонного</t>
  </si>
  <si>
    <t>Восстановление системы ТС</t>
  </si>
  <si>
    <t>м.п.</t>
  </si>
  <si>
    <t>Замена счетчика ф25</t>
  </si>
  <si>
    <t>Замена счетчика ф 32</t>
  </si>
  <si>
    <t>Перепаковали контргайку на батарею</t>
  </si>
  <si>
    <t>май</t>
  </si>
  <si>
    <t>Окраска контейнерных баков</t>
  </si>
  <si>
    <t>м2</t>
  </si>
  <si>
    <t>Окраска ограждений</t>
  </si>
  <si>
    <t>Окраска урн</t>
  </si>
  <si>
    <t>март</t>
  </si>
  <si>
    <t>Прочистка труб</t>
  </si>
  <si>
    <t>м</t>
  </si>
  <si>
    <t>тр</t>
  </si>
  <si>
    <t>Промывка труб</t>
  </si>
  <si>
    <t>Перепаковка смесителя</t>
  </si>
  <si>
    <t>то</t>
  </si>
  <si>
    <t>Востановление системы СТ</t>
  </si>
  <si>
    <t>Отключение ХВС и ГВС</t>
  </si>
  <si>
    <t>Включение ХВС и ГВС</t>
  </si>
  <si>
    <t>октябрь</t>
  </si>
  <si>
    <t>Перепаковка к/гайки</t>
  </si>
  <si>
    <t>Замена ламп энергосберегающих GAUS</t>
  </si>
  <si>
    <t>шт.</t>
  </si>
  <si>
    <t xml:space="preserve">Замена ламп накаливания NeFS-mini </t>
  </si>
  <si>
    <t>Замена ламп  накаливания ЛН-75</t>
  </si>
  <si>
    <t>Замена выключателя</t>
  </si>
  <si>
    <t>Замена ламп  энергосберегающей Navigator E27</t>
  </si>
  <si>
    <t>Отчет Управляющей компании  ООО " Статус2"  по выполнению работ по содержанию и текущему ремонту жилого фонда, 2015г.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</si>
  <si>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</si>
  <si>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</si>
  <si>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</si>
  <si>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</si>
  <si>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</si>
  <si>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ПРОСРОЧЕННАЯ ЗАДОЛЖЕННОСТЬ  ПО ОПЛАТЕ   ЖКУ
на 01.01.2016г. составляет: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</si>
</sst>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30" xfId="0" applyNumberFormat="1" applyFont="1" applyBorder="1" applyAlignment="1">
      <alignment horizontal="center" vertical="center"/>
    </xf>
    <xf numFmtId="166" fontId="11" fillId="0" borderId="30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left" vertical="center" wrapText="1"/>
    </xf>
    <xf numFmtId="3" fontId="9" fillId="0" borderId="3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5" xfId="0" applyNumberFormat="1" applyFont="1" applyBorder="1" applyAlignment="1">
      <alignment horizontal="center" vertical="center"/>
    </xf>
    <xf numFmtId="0" fontId="8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1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30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7" fontId="4" fillId="0" borderId="29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167" fontId="4" fillId="0" borderId="2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 wrapText="1"/>
    </xf>
    <xf numFmtId="0" fontId="20" fillId="0" borderId="48" xfId="0" applyFont="1" applyBorder="1" applyAlignment="1">
      <alignment horizontal="center" vertical="center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vertical="top" wrapText="1"/>
    </xf>
    <xf numFmtId="0" fontId="21" fillId="0" borderId="4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2" fillId="0" borderId="46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67" fontId="15" fillId="0" borderId="50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22" fillId="0" borderId="48" xfId="0" applyFont="1" applyBorder="1" applyAlignment="1">
      <alignment horizontal="left" vertical="center"/>
    </xf>
    <xf numFmtId="0" fontId="23" fillId="0" borderId="14" xfId="0" applyFont="1" applyBorder="1"/>
    <xf numFmtId="0" fontId="21" fillId="0" borderId="14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1" fillId="0" borderId="9" xfId="0" applyFont="1" applyBorder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 textRotation="90" wrapText="1"/>
    </xf>
    <xf numFmtId="0" fontId="22" fillId="4" borderId="46" xfId="0" applyFont="1" applyFill="1" applyBorder="1" applyAlignment="1">
      <alignment horizontal="left" vertical="center"/>
    </xf>
    <xf numFmtId="0" fontId="15" fillId="0" borderId="46" xfId="0" applyFont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/>
    </xf>
    <xf numFmtId="0" fontId="0" fillId="4" borderId="46" xfId="0" applyFill="1" applyBorder="1"/>
    <xf numFmtId="0" fontId="0" fillId="4" borderId="51" xfId="0" applyFill="1" applyBorder="1"/>
    <xf numFmtId="0" fontId="0" fillId="4" borderId="0" xfId="0" applyFill="1"/>
    <xf numFmtId="0" fontId="4" fillId="4" borderId="8" xfId="0" applyFont="1" applyFill="1" applyBorder="1" applyAlignment="1">
      <alignment horizontal="center" vertical="center" textRotation="90" wrapText="1"/>
    </xf>
    <xf numFmtId="0" fontId="21" fillId="0" borderId="9" xfId="0" applyFont="1" applyBorder="1" applyAlignment="1">
      <alignment horizontal="center" vertical="top" wrapText="1"/>
    </xf>
    <xf numFmtId="0" fontId="0" fillId="4" borderId="10" xfId="0" applyFill="1" applyBorder="1"/>
    <xf numFmtId="0" fontId="4" fillId="4" borderId="23" xfId="0" applyFont="1" applyFill="1" applyBorder="1" applyAlignment="1">
      <alignment horizontal="center" vertical="center" textRotation="90" wrapText="1"/>
    </xf>
    <xf numFmtId="0" fontId="22" fillId="4" borderId="24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5" fillId="4" borderId="50" xfId="0" applyFont="1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167" fontId="0" fillId="4" borderId="50" xfId="0" applyNumberFormat="1" applyFill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22" fillId="4" borderId="52" xfId="0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4" fontId="24" fillId="0" borderId="14" xfId="0" applyNumberFormat="1" applyFont="1" applyBorder="1" applyAlignment="1">
      <alignment horizontal="center" vertical="center"/>
    </xf>
    <xf numFmtId="0" fontId="0" fillId="4" borderId="53" xfId="0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 textRotation="90" wrapText="1"/>
    </xf>
    <xf numFmtId="0" fontId="21" fillId="0" borderId="9" xfId="0" applyFont="1" applyBorder="1" applyAlignment="1">
      <alignment vertical="center" wrapText="1"/>
    </xf>
    <xf numFmtId="0" fontId="0" fillId="4" borderId="54" xfId="0" applyFill="1" applyBorder="1" applyAlignment="1">
      <alignment vertical="center"/>
    </xf>
    <xf numFmtId="0" fontId="16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7" fontId="15" fillId="3" borderId="17" xfId="0" applyNumberFormat="1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167" fontId="0" fillId="0" borderId="46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vertical="center"/>
    </xf>
    <xf numFmtId="0" fontId="19" fillId="0" borderId="50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3" fontId="22" fillId="4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4" xfId="0" applyBorder="1" applyAlignment="1">
      <alignment vertical="center"/>
    </xf>
    <xf numFmtId="167" fontId="0" fillId="0" borderId="0" xfId="0" applyNumberFormat="1"/>
    <xf numFmtId="0" fontId="21" fillId="0" borderId="9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4" borderId="52" xfId="0" applyFont="1" applyFill="1" applyBorder="1" applyAlignment="1">
      <alignment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4" fontId="26" fillId="4" borderId="14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vertical="top" wrapText="1"/>
    </xf>
    <xf numFmtId="0" fontId="2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9" fontId="15" fillId="3" borderId="14" xfId="0" applyNumberFormat="1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21" fillId="0" borderId="9" xfId="0" applyFont="1" applyBorder="1" applyAlignment="1">
      <alignment wrapText="1"/>
    </xf>
    <xf numFmtId="0" fontId="21" fillId="0" borderId="9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15" fillId="0" borderId="24" xfId="0" applyFont="1" applyBorder="1" applyAlignment="1">
      <alignment horizontal="center" vertical="center"/>
    </xf>
    <xf numFmtId="4" fontId="15" fillId="3" borderId="24" xfId="0" applyNumberFormat="1" applyFont="1" applyFill="1" applyBorder="1" applyAlignment="1">
      <alignment vertical="center"/>
    </xf>
    <xf numFmtId="0" fontId="15" fillId="0" borderId="46" xfId="0" applyFont="1" applyBorder="1" applyAlignment="1">
      <alignment horizontal="center" vertical="center"/>
    </xf>
    <xf numFmtId="167" fontId="15" fillId="0" borderId="46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 textRotation="90" wrapText="1"/>
    </xf>
    <xf numFmtId="0" fontId="22" fillId="0" borderId="9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167" fontId="15" fillId="0" borderId="14" xfId="0" applyNumberFormat="1" applyFont="1" applyBorder="1" applyAlignment="1">
      <alignment vertical="center"/>
    </xf>
    <xf numFmtId="0" fontId="22" fillId="0" borderId="52" xfId="0" applyFont="1" applyBorder="1" applyAlignment="1">
      <alignment horizontal="left" vertic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170" fontId="28" fillId="0" borderId="14" xfId="0" applyNumberFormat="1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7" fillId="0" borderId="9" xfId="0" applyFont="1" applyBorder="1" applyAlignment="1">
      <alignment vertical="center" wrapText="1"/>
    </xf>
    <xf numFmtId="0" fontId="27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29" fillId="0" borderId="0" xfId="0" applyFont="1" applyAlignment="1">
      <alignment horizontal="left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textRotation="90" wrapText="1"/>
      <protection locked="0"/>
    </xf>
    <xf numFmtId="0" fontId="9" fillId="0" borderId="38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4" fontId="8" fillId="4" borderId="9" xfId="0" applyNumberFormat="1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4" fontId="24" fillId="0" borderId="9" xfId="0" applyNumberFormat="1" applyFont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4" fontId="26" fillId="4" borderId="9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>
      <selection activeCell="E49" sqref="E49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292" t="s">
        <v>89</v>
      </c>
      <c r="L2" s="292"/>
      <c r="M2" s="292"/>
      <c r="N2" s="292"/>
    </row>
    <row r="3" spans="1:15" ht="15.75">
      <c r="K3" s="292" t="s">
        <v>90</v>
      </c>
      <c r="L3" s="292"/>
      <c r="M3" s="292"/>
      <c r="N3" s="292"/>
    </row>
    <row r="4" spans="1:15" ht="15.75">
      <c r="K4" s="292" t="s">
        <v>91</v>
      </c>
      <c r="L4" s="292"/>
      <c r="M4" s="292"/>
      <c r="N4" s="292"/>
    </row>
    <row r="7" spans="1:15" s="3" customFormat="1" ht="15.75">
      <c r="A7" s="297" t="s">
        <v>88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1:15" ht="18.75">
      <c r="A8" s="298" t="s">
        <v>41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1:15" ht="19.5" thickBot="1">
      <c r="A9" s="5" t="s">
        <v>0</v>
      </c>
      <c r="B9" s="4"/>
      <c r="C9" s="4"/>
      <c r="E9" s="6">
        <v>1487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299" t="s">
        <v>1</v>
      </c>
      <c r="B10" s="301" t="s">
        <v>2</v>
      </c>
      <c r="C10" s="304" t="s">
        <v>3</v>
      </c>
      <c r="D10" s="306" t="s">
        <v>4</v>
      </c>
      <c r="E10" s="304" t="s">
        <v>5</v>
      </c>
      <c r="F10" s="308" t="s">
        <v>6</v>
      </c>
      <c r="G10" s="310" t="s">
        <v>7</v>
      </c>
      <c r="H10" s="310"/>
      <c r="I10" s="310"/>
      <c r="J10" s="311"/>
      <c r="K10" s="308" t="s">
        <v>8</v>
      </c>
      <c r="L10" s="312" t="s">
        <v>7</v>
      </c>
      <c r="M10" s="312"/>
      <c r="N10" s="312"/>
      <c r="O10" s="313"/>
    </row>
    <row r="11" spans="1:15" s="7" customFormat="1" ht="37.5" customHeight="1">
      <c r="A11" s="300"/>
      <c r="B11" s="302"/>
      <c r="C11" s="305"/>
      <c r="D11" s="307"/>
      <c r="E11" s="305"/>
      <c r="F11" s="309"/>
      <c r="G11" s="293" t="s">
        <v>9</v>
      </c>
      <c r="H11" s="293" t="s">
        <v>10</v>
      </c>
      <c r="I11" s="293" t="s">
        <v>11</v>
      </c>
      <c r="J11" s="294" t="s">
        <v>12</v>
      </c>
      <c r="K11" s="309"/>
      <c r="L11" s="295" t="s">
        <v>39</v>
      </c>
      <c r="M11" s="293" t="s">
        <v>13</v>
      </c>
      <c r="N11" s="295" t="s">
        <v>40</v>
      </c>
      <c r="O11" s="294" t="s">
        <v>14</v>
      </c>
    </row>
    <row r="12" spans="1:15" s="7" customFormat="1" ht="44.25" customHeight="1">
      <c r="A12" s="300"/>
      <c r="B12" s="303"/>
      <c r="C12" s="305"/>
      <c r="D12" s="307"/>
      <c r="E12" s="305"/>
      <c r="F12" s="309"/>
      <c r="G12" s="293"/>
      <c r="H12" s="293"/>
      <c r="I12" s="293"/>
      <c r="J12" s="294"/>
      <c r="K12" s="309"/>
      <c r="L12" s="295"/>
      <c r="M12" s="293"/>
      <c r="N12" s="295"/>
      <c r="O12" s="294"/>
    </row>
    <row r="13" spans="1:15" s="17" customFormat="1" ht="14.25" hidden="1" customHeight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hidden="1" customHeight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hidden="1" customHeight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19" customFormat="1" ht="18" customHeight="1" thickBot="1">
      <c r="A31" s="112" t="s">
        <v>15</v>
      </c>
      <c r="B31" s="113"/>
      <c r="C31" s="114">
        <f>D31+E31</f>
        <v>24.96</v>
      </c>
      <c r="D31" s="115">
        <v>4.0599999999999996</v>
      </c>
      <c r="E31" s="114">
        <f>F31+K31</f>
        <v>20.9</v>
      </c>
      <c r="F31" s="114">
        <f>G31+H31+I31+J31</f>
        <v>9.98</v>
      </c>
      <c r="G31" s="116">
        <v>5.24</v>
      </c>
      <c r="H31" s="117">
        <v>2.4900000000000002</v>
      </c>
      <c r="I31" s="117">
        <v>1.47</v>
      </c>
      <c r="J31" s="117">
        <v>0.78</v>
      </c>
      <c r="K31" s="114">
        <f>L31+M31+N31+O31</f>
        <v>10.92</v>
      </c>
      <c r="L31" s="116">
        <v>1.44</v>
      </c>
      <c r="M31" s="117">
        <v>6.47</v>
      </c>
      <c r="N31" s="117">
        <v>0.35</v>
      </c>
      <c r="O31" s="118">
        <v>2.66</v>
      </c>
    </row>
    <row r="32" spans="1:15" ht="24.75" customHeight="1" thickBot="1">
      <c r="A32" s="18" t="s">
        <v>36</v>
      </c>
      <c r="B32" s="19">
        <v>1</v>
      </c>
      <c r="C32" s="82">
        <f>C31*E9*11</f>
        <v>408270.7</v>
      </c>
      <c r="D32" s="21">
        <f>D31*E9*11</f>
        <v>66409</v>
      </c>
      <c r="E32" s="65">
        <f>F32+K32</f>
        <v>341862</v>
      </c>
      <c r="F32" s="65">
        <f>G32+H32+I32+J32</f>
        <v>163243</v>
      </c>
      <c r="G32" s="83">
        <f>G31/C31*C32</f>
        <v>85711</v>
      </c>
      <c r="H32" s="24">
        <f>H31/C31*C32</f>
        <v>40729</v>
      </c>
      <c r="I32" s="24">
        <f>I31/C31*C32</f>
        <v>24045</v>
      </c>
      <c r="J32" s="25">
        <f>J31/C31*C32</f>
        <v>12758</v>
      </c>
      <c r="K32" s="135">
        <f>L32+M32+N32+O32</f>
        <v>178619</v>
      </c>
      <c r="L32" s="84">
        <f>L31/C31*C32</f>
        <v>23554</v>
      </c>
      <c r="M32" s="27">
        <f>M31/C31*C32</f>
        <v>105830</v>
      </c>
      <c r="N32" s="27">
        <f>N31/C31*C32</f>
        <v>5725</v>
      </c>
      <c r="O32" s="28">
        <f>O31/C31*C32</f>
        <v>43510</v>
      </c>
    </row>
    <row r="33" spans="1:15" ht="26.25" customHeight="1" thickBot="1">
      <c r="A33" s="127" t="s">
        <v>37</v>
      </c>
      <c r="B33" s="128">
        <f>(C33/C32)%*100</f>
        <v>0.69640000000000002</v>
      </c>
      <c r="C33" s="129">
        <v>284311.2</v>
      </c>
      <c r="D33" s="130">
        <f>D31/C31*C33</f>
        <v>46246</v>
      </c>
      <c r="E33" s="131">
        <f>F33+K33</f>
        <v>238066</v>
      </c>
      <c r="F33" s="131">
        <f>G33+H33+I33+J33</f>
        <v>113679</v>
      </c>
      <c r="G33" s="132">
        <f>G31/C31*C33</f>
        <v>59687</v>
      </c>
      <c r="H33" s="133">
        <f>H31/C31*C33</f>
        <v>28363</v>
      </c>
      <c r="I33" s="133">
        <f>I31/C31*C33</f>
        <v>16744</v>
      </c>
      <c r="J33" s="134">
        <f>J31/C31*C33</f>
        <v>8885</v>
      </c>
      <c r="K33" s="136">
        <f t="shared" ref="K33:K35" si="0">L33+M33+N33+O33</f>
        <v>124387</v>
      </c>
      <c r="L33" s="132">
        <f>L31/C31*C33</f>
        <v>16403</v>
      </c>
      <c r="M33" s="133">
        <f>M31/C31*C33</f>
        <v>73698</v>
      </c>
      <c r="N33" s="133">
        <f>N31/C31*C33</f>
        <v>3987</v>
      </c>
      <c r="O33" s="134">
        <f>O31/C31*C33</f>
        <v>30299</v>
      </c>
    </row>
    <row r="34" spans="1:15" ht="34.5" customHeight="1" thickBot="1">
      <c r="A34" s="120" t="s">
        <v>38</v>
      </c>
      <c r="B34" s="121"/>
      <c r="C34" s="122">
        <f>D34+E34</f>
        <v>309715</v>
      </c>
      <c r="D34" s="123">
        <f>D32</f>
        <v>66409</v>
      </c>
      <c r="E34" s="122">
        <f>F34+K34</f>
        <v>243306</v>
      </c>
      <c r="F34" s="122">
        <f>G34+H34+I34+J34</f>
        <v>64687</v>
      </c>
      <c r="G34" s="124">
        <f>5178+24847</f>
        <v>30025</v>
      </c>
      <c r="H34" s="125">
        <f>17794+10796.74</f>
        <v>28591</v>
      </c>
      <c r="I34" s="125">
        <f>550+2582</f>
        <v>3132</v>
      </c>
      <c r="J34" s="126">
        <v>2939</v>
      </c>
      <c r="K34" s="137">
        <f t="shared" si="0"/>
        <v>178619</v>
      </c>
      <c r="L34" s="124">
        <f t="shared" ref="L34:O34" si="1">L32</f>
        <v>23554</v>
      </c>
      <c r="M34" s="125">
        <f t="shared" si="1"/>
        <v>105830</v>
      </c>
      <c r="N34" s="125">
        <f t="shared" si="1"/>
        <v>5725</v>
      </c>
      <c r="O34" s="126">
        <f t="shared" si="1"/>
        <v>43510</v>
      </c>
    </row>
    <row r="35" spans="1:15" ht="24.75" customHeight="1" thickBot="1">
      <c r="A35" s="71" t="s">
        <v>16</v>
      </c>
      <c r="B35" s="72"/>
      <c r="C35" s="85">
        <f>C34-C33</f>
        <v>25404</v>
      </c>
      <c r="D35" s="42">
        <f>D34-D33</f>
        <v>20163</v>
      </c>
      <c r="E35" s="85">
        <f>F35+K35</f>
        <v>5240</v>
      </c>
      <c r="F35" s="85">
        <f>G35+H35+I35+J35</f>
        <v>-48992</v>
      </c>
      <c r="G35" s="86">
        <f>G34-G33</f>
        <v>-29662</v>
      </c>
      <c r="H35" s="42">
        <f>H34-H33</f>
        <v>228</v>
      </c>
      <c r="I35" s="42">
        <f>I34-I33</f>
        <v>-13612</v>
      </c>
      <c r="J35" s="74">
        <f>J34-J33</f>
        <v>-5946</v>
      </c>
      <c r="K35" s="135">
        <f t="shared" si="0"/>
        <v>54232</v>
      </c>
      <c r="L35" s="87">
        <f>L34-L33</f>
        <v>7151</v>
      </c>
      <c r="M35" s="88">
        <f t="shared" ref="M35:O35" si="2">M34-M33</f>
        <v>32132</v>
      </c>
      <c r="N35" s="88">
        <f t="shared" si="2"/>
        <v>1738</v>
      </c>
      <c r="O35" s="111">
        <f t="shared" si="2"/>
        <v>13211</v>
      </c>
    </row>
    <row r="36" spans="1:15" s="2" customFormat="1" ht="26.25" customHeight="1" thickBot="1">
      <c r="A36" s="341" t="s">
        <v>94</v>
      </c>
      <c r="B36" s="342"/>
      <c r="C36" s="342"/>
      <c r="D36" s="342"/>
      <c r="E36" s="343">
        <v>92099.82</v>
      </c>
      <c r="F36" s="344"/>
      <c r="G36" s="78"/>
      <c r="H36" s="78"/>
      <c r="I36" s="78"/>
      <c r="J36" s="78"/>
      <c r="K36" s="89"/>
      <c r="L36" s="78"/>
      <c r="M36" s="78"/>
      <c r="N36" s="78"/>
      <c r="O36" s="78"/>
    </row>
    <row r="37" spans="1:15">
      <c r="D37" s="90"/>
      <c r="E37" s="90"/>
    </row>
    <row r="38" spans="1:15" s="2" customFormat="1" hidden="1">
      <c r="A38" s="314" t="s">
        <v>17</v>
      </c>
      <c r="B38" s="317" t="s">
        <v>18</v>
      </c>
      <c r="C38" s="320"/>
      <c r="D38" s="296"/>
      <c r="E38" s="320"/>
      <c r="F38" s="320"/>
      <c r="G38" s="321"/>
      <c r="H38" s="321"/>
      <c r="I38" s="321"/>
      <c r="J38" s="321"/>
      <c r="K38" s="320"/>
      <c r="L38" s="321"/>
      <c r="M38" s="321"/>
      <c r="N38" s="321"/>
      <c r="O38" s="321"/>
    </row>
    <row r="39" spans="1:15" s="2" customFormat="1" ht="12.75" hidden="1" customHeight="1">
      <c r="A39" s="315"/>
      <c r="B39" s="318"/>
      <c r="C39" s="320"/>
      <c r="D39" s="296"/>
      <c r="E39" s="320"/>
      <c r="F39" s="320"/>
      <c r="G39" s="296"/>
      <c r="H39" s="296"/>
      <c r="I39" s="296"/>
      <c r="J39" s="296"/>
      <c r="K39" s="320"/>
      <c r="L39" s="296"/>
      <c r="M39" s="296"/>
      <c r="N39" s="296"/>
      <c r="O39" s="296"/>
    </row>
    <row r="40" spans="1:15" s="91" customFormat="1" ht="60" hidden="1" customHeight="1">
      <c r="A40" s="316"/>
      <c r="B40" s="319"/>
      <c r="C40" s="320"/>
      <c r="D40" s="296"/>
      <c r="E40" s="320"/>
      <c r="F40" s="320"/>
      <c r="G40" s="296"/>
      <c r="H40" s="296"/>
      <c r="I40" s="296"/>
      <c r="J40" s="296"/>
      <c r="K40" s="320"/>
      <c r="L40" s="296"/>
      <c r="M40" s="296"/>
      <c r="N40" s="296"/>
      <c r="O40" s="296"/>
    </row>
    <row r="41" spans="1:15" hidden="1">
      <c r="A41" s="92" t="s">
        <v>15</v>
      </c>
      <c r="B41" s="93">
        <f>2.2</f>
        <v>2.2000000000000002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>
      <c r="A42" s="98" t="s">
        <v>19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>
      <c r="A43" s="103" t="s">
        <v>20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5" t="s">
        <v>21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21.75" hidden="1" thickBot="1">
      <c r="A45" s="107" t="s">
        <v>16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hidden="1" customHeight="1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1:15">
      <c r="B47" s="1" t="s">
        <v>22</v>
      </c>
      <c r="C47" s="50"/>
      <c r="H47" s="1" t="s">
        <v>35</v>
      </c>
    </row>
    <row r="50" spans="2:8">
      <c r="B50" s="1" t="s">
        <v>42</v>
      </c>
      <c r="H50" s="1" t="s">
        <v>43</v>
      </c>
    </row>
    <row r="52" spans="2:8">
      <c r="B52" s="1" t="s">
        <v>92</v>
      </c>
      <c r="H52" s="1" t="s">
        <v>93</v>
      </c>
    </row>
  </sheetData>
  <mergeCells count="38">
    <mergeCell ref="A36:D36"/>
    <mergeCell ref="E36:F36"/>
    <mergeCell ref="F38:F40"/>
    <mergeCell ref="G38:J38"/>
    <mergeCell ref="K38:K40"/>
    <mergeCell ref="L38:O38"/>
    <mergeCell ref="O39:O40"/>
    <mergeCell ref="L39:L40"/>
    <mergeCell ref="M39:M40"/>
    <mergeCell ref="N39:N40"/>
    <mergeCell ref="A38:A40"/>
    <mergeCell ref="B38:B40"/>
    <mergeCell ref="C38:C40"/>
    <mergeCell ref="D38:D40"/>
    <mergeCell ref="E38:E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I11:I12"/>
    <mergeCell ref="J11:J12"/>
    <mergeCell ref="L11:L12"/>
    <mergeCell ref="G39:G40"/>
    <mergeCell ref="H39:H40"/>
    <mergeCell ref="I39:I40"/>
    <mergeCell ref="J39:J40"/>
  </mergeCells>
  <phoneticPr fontId="3" type="noConversion"/>
  <pageMargins left="0.59055118110236227" right="0.19685039370078741" top="0.23622047244094491" bottom="0.27559055118110237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>
      <selection sqref="A1:XFD1048576"/>
    </sheetView>
  </sheetViews>
  <sheetFormatPr defaultRowHeight="12.75"/>
  <cols>
    <col min="1" max="1" width="7.140625" style="279" customWidth="1"/>
    <col min="2" max="2" width="8.5703125" style="280" customWidth="1"/>
    <col min="3" max="3" width="38.5703125" style="281" customWidth="1"/>
    <col min="4" max="4" width="8.5703125" style="282" customWidth="1"/>
    <col min="5" max="5" width="9.28515625" style="282" customWidth="1"/>
    <col min="6" max="6" width="11.42578125" style="283" customWidth="1"/>
    <col min="7" max="7" width="9.140625" style="284"/>
  </cols>
  <sheetData>
    <row r="1" spans="1:7" ht="15.75">
      <c r="A1" s="335" t="s">
        <v>44</v>
      </c>
      <c r="B1" s="335"/>
      <c r="C1" s="335"/>
      <c r="D1" s="335"/>
      <c r="E1" s="335"/>
      <c r="F1" s="335"/>
      <c r="G1" s="335"/>
    </row>
    <row r="2" spans="1:7" ht="18.75" thickBot="1">
      <c r="A2" s="336" t="s">
        <v>45</v>
      </c>
      <c r="B2" s="336"/>
      <c r="C2" s="336"/>
      <c r="D2" s="336"/>
      <c r="E2" s="336"/>
      <c r="F2" s="336"/>
      <c r="G2" s="336"/>
    </row>
    <row r="3" spans="1:7" ht="27" thickBot="1">
      <c r="A3" s="337" t="s">
        <v>46</v>
      </c>
      <c r="B3" s="338"/>
      <c r="C3" s="338"/>
      <c r="D3" s="338"/>
      <c r="E3" s="338"/>
      <c r="F3" s="338"/>
      <c r="G3" s="339"/>
    </row>
    <row r="4" spans="1:7" ht="13.5" thickBot="1">
      <c r="A4" s="138"/>
      <c r="B4" s="139"/>
      <c r="C4" s="140"/>
      <c r="D4" s="141"/>
      <c r="E4" s="141"/>
      <c r="F4" s="142"/>
      <c r="G4" s="143"/>
    </row>
    <row r="5" spans="1:7" ht="13.5" thickBot="1">
      <c r="A5" s="144" t="s">
        <v>31</v>
      </c>
      <c r="B5" s="145" t="s">
        <v>23</v>
      </c>
      <c r="C5" s="146" t="s">
        <v>24</v>
      </c>
      <c r="D5" s="147" t="s">
        <v>32</v>
      </c>
      <c r="E5" s="148" t="s">
        <v>25</v>
      </c>
      <c r="F5" s="149" t="s">
        <v>33</v>
      </c>
      <c r="G5" s="150" t="s">
        <v>47</v>
      </c>
    </row>
    <row r="6" spans="1:7" ht="12.75" customHeight="1">
      <c r="A6" s="151"/>
      <c r="B6" s="152"/>
      <c r="C6" s="153" t="s">
        <v>48</v>
      </c>
      <c r="D6" s="148"/>
      <c r="E6" s="148"/>
      <c r="F6" s="154"/>
      <c r="G6" s="155"/>
    </row>
    <row r="7" spans="1:7" ht="15.75">
      <c r="A7" s="156"/>
      <c r="B7" s="157" t="s">
        <v>49</v>
      </c>
      <c r="C7" s="158" t="s">
        <v>50</v>
      </c>
      <c r="D7" s="159" t="s">
        <v>51</v>
      </c>
      <c r="E7" s="159">
        <v>4</v>
      </c>
      <c r="F7" s="160">
        <v>462.8</v>
      </c>
      <c r="G7" s="161"/>
    </row>
    <row r="8" spans="1:7" ht="15.75">
      <c r="A8" s="156"/>
      <c r="B8" s="157" t="s">
        <v>52</v>
      </c>
      <c r="C8" s="162" t="s">
        <v>53</v>
      </c>
      <c r="D8" s="163" t="s">
        <v>54</v>
      </c>
      <c r="E8" s="163">
        <v>2</v>
      </c>
      <c r="F8" s="164">
        <v>2014.64</v>
      </c>
      <c r="G8" s="161"/>
    </row>
    <row r="9" spans="1:7" ht="31.5">
      <c r="A9" s="156"/>
      <c r="B9" s="157" t="s">
        <v>55</v>
      </c>
      <c r="C9" s="165" t="s">
        <v>56</v>
      </c>
      <c r="D9" s="166" t="s">
        <v>51</v>
      </c>
      <c r="E9" s="167">
        <v>15</v>
      </c>
      <c r="F9" s="168">
        <v>2701</v>
      </c>
      <c r="G9" s="161"/>
    </row>
    <row r="10" spans="1:7" ht="13.5" thickBot="1">
      <c r="A10" s="169"/>
      <c r="B10" s="170"/>
      <c r="C10" s="171"/>
      <c r="D10" s="172"/>
      <c r="E10" s="173" t="s">
        <v>26</v>
      </c>
      <c r="F10" s="174">
        <f>SUM(F7:F9)</f>
        <v>5178</v>
      </c>
      <c r="G10" s="175"/>
    </row>
    <row r="11" spans="1:7">
      <c r="A11" s="156"/>
      <c r="B11" s="176"/>
      <c r="C11" s="177" t="s">
        <v>34</v>
      </c>
      <c r="D11" s="178"/>
      <c r="E11" s="179"/>
      <c r="F11" s="180"/>
      <c r="G11" s="181"/>
    </row>
    <row r="12" spans="1:7" ht="15.75">
      <c r="A12" s="156"/>
      <c r="B12" s="182" t="s">
        <v>49</v>
      </c>
      <c r="C12" s="183" t="s">
        <v>57</v>
      </c>
      <c r="D12" s="159" t="s">
        <v>51</v>
      </c>
      <c r="E12" s="184">
        <v>60</v>
      </c>
      <c r="F12" s="160">
        <v>24641.93</v>
      </c>
      <c r="G12" s="185"/>
    </row>
    <row r="13" spans="1:7" ht="15.75">
      <c r="A13" s="156"/>
      <c r="B13" s="182" t="s">
        <v>58</v>
      </c>
      <c r="C13" s="186" t="s">
        <v>59</v>
      </c>
      <c r="D13" s="163" t="s">
        <v>51</v>
      </c>
      <c r="E13" s="187">
        <v>0.02</v>
      </c>
      <c r="F13" s="164">
        <v>205.53</v>
      </c>
      <c r="G13" s="185"/>
    </row>
    <row r="14" spans="1:7" ht="13.5" thickBot="1">
      <c r="A14" s="169"/>
      <c r="B14" s="188"/>
      <c r="C14" s="189"/>
      <c r="D14" s="190"/>
      <c r="E14" s="173" t="s">
        <v>26</v>
      </c>
      <c r="F14" s="174">
        <f>SUM(F12:F13)</f>
        <v>24847</v>
      </c>
      <c r="G14" s="175"/>
    </row>
    <row r="15" spans="1:7" s="197" customFormat="1" ht="12.75" customHeight="1">
      <c r="A15" s="191"/>
      <c r="B15" s="192"/>
      <c r="C15" s="193" t="s">
        <v>28</v>
      </c>
      <c r="D15" s="194"/>
      <c r="E15" s="194"/>
      <c r="F15" s="195"/>
      <c r="G15" s="196"/>
    </row>
    <row r="16" spans="1:7" s="197" customFormat="1" ht="15.75">
      <c r="A16" s="198"/>
      <c r="B16" s="326" t="s">
        <v>55</v>
      </c>
      <c r="C16" s="162" t="s">
        <v>60</v>
      </c>
      <c r="D16" s="199" t="s">
        <v>61</v>
      </c>
      <c r="E16" s="163">
        <v>30</v>
      </c>
      <c r="F16" s="329">
        <f>17542+252</f>
        <v>17794</v>
      </c>
      <c r="G16" s="200"/>
    </row>
    <row r="17" spans="1:11" s="197" customFormat="1" ht="15.75">
      <c r="A17" s="198"/>
      <c r="B17" s="327"/>
      <c r="C17" s="162" t="s">
        <v>62</v>
      </c>
      <c r="D17" s="199" t="s">
        <v>54</v>
      </c>
      <c r="E17" s="163">
        <v>1</v>
      </c>
      <c r="F17" s="330"/>
      <c r="G17" s="200"/>
    </row>
    <row r="18" spans="1:11" s="197" customFormat="1" ht="15.75">
      <c r="A18" s="198"/>
      <c r="B18" s="327"/>
      <c r="C18" s="162" t="s">
        <v>63</v>
      </c>
      <c r="D18" s="199" t="s">
        <v>54</v>
      </c>
      <c r="E18" s="163">
        <v>1</v>
      </c>
      <c r="F18" s="330"/>
      <c r="G18" s="200"/>
    </row>
    <row r="19" spans="1:11" s="197" customFormat="1" ht="12.75" customHeight="1">
      <c r="A19" s="198"/>
      <c r="B19" s="328"/>
      <c r="C19" s="162" t="s">
        <v>64</v>
      </c>
      <c r="D19" s="199" t="s">
        <v>54</v>
      </c>
      <c r="E19" s="163">
        <v>1</v>
      </c>
      <c r="F19" s="331"/>
      <c r="G19" s="200"/>
    </row>
    <row r="20" spans="1:11" s="197" customFormat="1" ht="12.75" customHeight="1" thickBot="1">
      <c r="A20" s="201"/>
      <c r="B20" s="202"/>
      <c r="C20" s="203"/>
      <c r="D20" s="204"/>
      <c r="E20" s="173" t="s">
        <v>26</v>
      </c>
      <c r="F20" s="205">
        <f>F16</f>
        <v>17794</v>
      </c>
      <c r="G20" s="206"/>
    </row>
    <row r="21" spans="1:11" s="197" customFormat="1" ht="12.75" customHeight="1">
      <c r="A21" s="191"/>
      <c r="B21" s="192"/>
      <c r="C21" s="207" t="s">
        <v>27</v>
      </c>
      <c r="D21" s="208"/>
      <c r="E21" s="208"/>
      <c r="F21" s="209"/>
      <c r="G21" s="210"/>
    </row>
    <row r="22" spans="1:11" s="197" customFormat="1" ht="12.75" customHeight="1">
      <c r="A22" s="198"/>
      <c r="B22" s="211" t="s">
        <v>65</v>
      </c>
      <c r="C22" s="212" t="s">
        <v>66</v>
      </c>
      <c r="D22" s="159" t="s">
        <v>67</v>
      </c>
      <c r="E22" s="159">
        <v>6.8</v>
      </c>
      <c r="F22" s="213">
        <v>365.98</v>
      </c>
      <c r="G22" s="214"/>
    </row>
    <row r="23" spans="1:11" s="197" customFormat="1" ht="12.75" customHeight="1">
      <c r="A23" s="215"/>
      <c r="B23" s="326" t="s">
        <v>58</v>
      </c>
      <c r="C23" s="216" t="s">
        <v>68</v>
      </c>
      <c r="D23" s="163" t="s">
        <v>67</v>
      </c>
      <c r="E23" s="163">
        <v>3.2</v>
      </c>
      <c r="F23" s="332">
        <v>2573.15</v>
      </c>
      <c r="G23" s="217"/>
    </row>
    <row r="24" spans="1:11" s="197" customFormat="1" ht="12.75" customHeight="1">
      <c r="A24" s="215"/>
      <c r="B24" s="328"/>
      <c r="C24" s="216" t="s">
        <v>69</v>
      </c>
      <c r="D24" s="163" t="s">
        <v>67</v>
      </c>
      <c r="E24" s="163">
        <v>1</v>
      </c>
      <c r="F24" s="332"/>
      <c r="G24" s="217"/>
    </row>
    <row r="25" spans="1:11" ht="12.75" customHeight="1" thickBot="1">
      <c r="A25" s="169"/>
      <c r="B25" s="188"/>
      <c r="C25" s="218"/>
      <c r="D25" s="219"/>
      <c r="E25" s="220" t="s">
        <v>26</v>
      </c>
      <c r="F25" s="221">
        <f>SUM(F22:F24)</f>
        <v>2939</v>
      </c>
      <c r="G25" s="175"/>
    </row>
    <row r="26" spans="1:11">
      <c r="A26" s="156"/>
      <c r="B26" s="176"/>
      <c r="C26" s="193" t="s">
        <v>28</v>
      </c>
      <c r="D26" s="222"/>
      <c r="E26" s="222"/>
      <c r="F26" s="223"/>
      <c r="G26" s="181"/>
    </row>
    <row r="27" spans="1:11">
      <c r="A27" s="224"/>
      <c r="B27" s="225"/>
      <c r="C27" s="226" t="s">
        <v>48</v>
      </c>
      <c r="D27" s="227"/>
      <c r="E27" s="227"/>
      <c r="F27" s="228"/>
      <c r="G27" s="229"/>
    </row>
    <row r="28" spans="1:11" ht="15.75">
      <c r="A28" s="224"/>
      <c r="B28" s="326" t="s">
        <v>70</v>
      </c>
      <c r="C28" s="162" t="s">
        <v>71</v>
      </c>
      <c r="D28" s="163" t="s">
        <v>72</v>
      </c>
      <c r="E28" s="199">
        <v>8</v>
      </c>
      <c r="F28" s="333">
        <v>8957.7000000000007</v>
      </c>
      <c r="G28" s="230"/>
      <c r="J28" t="s">
        <v>73</v>
      </c>
      <c r="K28" s="231">
        <f>F14+F25</f>
        <v>27786</v>
      </c>
    </row>
    <row r="29" spans="1:11" ht="15.75">
      <c r="A29" s="224"/>
      <c r="B29" s="327"/>
      <c r="C29" s="162" t="s">
        <v>74</v>
      </c>
      <c r="D29" s="163" t="s">
        <v>72</v>
      </c>
      <c r="E29" s="199">
        <v>8</v>
      </c>
      <c r="F29" s="333"/>
      <c r="G29" s="230"/>
      <c r="K29" s="231">
        <f>F49+F39+F10</f>
        <v>18557</v>
      </c>
    </row>
    <row r="30" spans="1:11" ht="15.75">
      <c r="A30" s="224"/>
      <c r="B30" s="327"/>
      <c r="C30" s="162" t="s">
        <v>75</v>
      </c>
      <c r="D30" s="163" t="s">
        <v>54</v>
      </c>
      <c r="E30" s="199">
        <v>1</v>
      </c>
      <c r="F30" s="333"/>
      <c r="G30" s="230"/>
      <c r="J30" t="s">
        <v>76</v>
      </c>
    </row>
    <row r="31" spans="1:11" ht="15.75">
      <c r="A31" s="224"/>
      <c r="B31" s="327"/>
      <c r="C31" s="232" t="s">
        <v>77</v>
      </c>
      <c r="D31" s="163" t="s">
        <v>72</v>
      </c>
      <c r="E31" s="199">
        <v>5</v>
      </c>
      <c r="F31" s="333"/>
      <c r="G31" s="230"/>
    </row>
    <row r="32" spans="1:11" ht="15.75">
      <c r="A32" s="224"/>
      <c r="B32" s="327"/>
      <c r="C32" s="232" t="s">
        <v>71</v>
      </c>
      <c r="D32" s="163" t="s">
        <v>72</v>
      </c>
      <c r="E32" s="199">
        <v>5</v>
      </c>
      <c r="F32" s="333"/>
      <c r="G32" s="230"/>
    </row>
    <row r="33" spans="1:7" ht="15.75">
      <c r="A33" s="224"/>
      <c r="B33" s="327"/>
      <c r="C33" s="232" t="s">
        <v>77</v>
      </c>
      <c r="D33" s="163" t="s">
        <v>72</v>
      </c>
      <c r="E33" s="199">
        <v>5</v>
      </c>
      <c r="F33" s="333"/>
      <c r="G33" s="230"/>
    </row>
    <row r="34" spans="1:7" ht="15.75">
      <c r="A34" s="224"/>
      <c r="B34" s="327"/>
      <c r="C34" s="232" t="s">
        <v>78</v>
      </c>
      <c r="D34" s="163" t="s">
        <v>54</v>
      </c>
      <c r="E34" s="163">
        <v>2</v>
      </c>
      <c r="F34" s="333"/>
      <c r="G34" s="230"/>
    </row>
    <row r="35" spans="1:7" ht="15.75">
      <c r="A35" s="224"/>
      <c r="B35" s="328"/>
      <c r="C35" s="233" t="s">
        <v>79</v>
      </c>
      <c r="D35" s="159" t="s">
        <v>54</v>
      </c>
      <c r="E35" s="159">
        <v>2</v>
      </c>
      <c r="F35" s="334"/>
      <c r="G35" s="230"/>
    </row>
    <row r="36" spans="1:7" ht="15">
      <c r="A36" s="224"/>
      <c r="B36" s="234" t="s">
        <v>58</v>
      </c>
      <c r="C36" s="235" t="s">
        <v>60</v>
      </c>
      <c r="D36" s="236" t="s">
        <v>72</v>
      </c>
      <c r="E36" s="237">
        <v>30</v>
      </c>
      <c r="F36" s="238">
        <v>705.68</v>
      </c>
      <c r="G36" s="230"/>
    </row>
    <row r="37" spans="1:7" ht="15">
      <c r="A37" s="224"/>
      <c r="B37" s="326" t="s">
        <v>80</v>
      </c>
      <c r="C37" s="239" t="s">
        <v>60</v>
      </c>
      <c r="D37" s="240" t="s">
        <v>72</v>
      </c>
      <c r="E37" s="241">
        <v>40</v>
      </c>
      <c r="F37" s="340">
        <v>1133.3599999999999</v>
      </c>
      <c r="G37" s="230"/>
    </row>
    <row r="38" spans="1:7" ht="15">
      <c r="A38" s="224"/>
      <c r="B38" s="328"/>
      <c r="C38" s="242" t="s">
        <v>81</v>
      </c>
      <c r="D38" s="240" t="s">
        <v>54</v>
      </c>
      <c r="E38" s="241">
        <v>1</v>
      </c>
      <c r="F38" s="340"/>
      <c r="G38" s="230"/>
    </row>
    <row r="39" spans="1:7" ht="13.5" thickBot="1">
      <c r="A39" s="224"/>
      <c r="B39" s="243"/>
      <c r="C39" s="244"/>
      <c r="D39" s="245"/>
      <c r="E39" s="246" t="s">
        <v>26</v>
      </c>
      <c r="F39" s="247">
        <f>SUM(F26:F38)</f>
        <v>10796.74</v>
      </c>
      <c r="G39" s="229"/>
    </row>
    <row r="40" spans="1:7">
      <c r="A40" s="151"/>
      <c r="B40" s="248"/>
      <c r="C40" s="249" t="s">
        <v>29</v>
      </c>
      <c r="D40" s="250"/>
      <c r="E40" s="250"/>
      <c r="F40" s="251"/>
      <c r="G40" s="252"/>
    </row>
    <row r="41" spans="1:7" ht="31.5">
      <c r="A41" s="156"/>
      <c r="B41" s="176" t="s">
        <v>55</v>
      </c>
      <c r="C41" s="253" t="s">
        <v>82</v>
      </c>
      <c r="D41" s="254" t="s">
        <v>83</v>
      </c>
      <c r="E41" s="254">
        <v>2</v>
      </c>
      <c r="F41" s="223">
        <v>550</v>
      </c>
      <c r="G41" s="255"/>
    </row>
    <row r="42" spans="1:7" ht="13.5" thickBot="1">
      <c r="A42" s="169"/>
      <c r="B42" s="188"/>
      <c r="C42" s="256"/>
      <c r="D42" s="190"/>
      <c r="E42" s="257" t="s">
        <v>26</v>
      </c>
      <c r="F42" s="258">
        <f>SUM(F41:F41)</f>
        <v>550</v>
      </c>
      <c r="G42" s="175"/>
    </row>
    <row r="43" spans="1:7">
      <c r="A43" s="156"/>
      <c r="B43" s="176"/>
      <c r="C43" s="153" t="s">
        <v>48</v>
      </c>
      <c r="D43" s="222"/>
      <c r="E43" s="259"/>
      <c r="F43" s="260"/>
      <c r="G43" s="181"/>
    </row>
    <row r="44" spans="1:7">
      <c r="A44" s="261"/>
      <c r="B44" s="262"/>
      <c r="C44" s="263" t="s">
        <v>29</v>
      </c>
      <c r="D44" s="245"/>
      <c r="E44" s="246"/>
      <c r="F44" s="264"/>
      <c r="G44" s="255"/>
    </row>
    <row r="45" spans="1:7">
      <c r="A45" s="261"/>
      <c r="B45" s="265" t="s">
        <v>49</v>
      </c>
      <c r="C45" s="266" t="s">
        <v>84</v>
      </c>
      <c r="D45" s="267" t="s">
        <v>54</v>
      </c>
      <c r="E45" s="267">
        <v>2</v>
      </c>
      <c r="F45" s="268">
        <v>429.48</v>
      </c>
      <c r="G45" s="269"/>
    </row>
    <row r="46" spans="1:7">
      <c r="A46" s="261"/>
      <c r="B46" s="322" t="s">
        <v>52</v>
      </c>
      <c r="C46" s="270" t="s">
        <v>85</v>
      </c>
      <c r="D46" s="271" t="s">
        <v>54</v>
      </c>
      <c r="E46" s="271">
        <v>3</v>
      </c>
      <c r="F46" s="325">
        <v>2152.4699999999998</v>
      </c>
      <c r="G46" s="269"/>
    </row>
    <row r="47" spans="1:7">
      <c r="A47" s="261"/>
      <c r="B47" s="323"/>
      <c r="C47" s="270" t="s">
        <v>86</v>
      </c>
      <c r="D47" s="271" t="s">
        <v>54</v>
      </c>
      <c r="E47" s="271">
        <v>1</v>
      </c>
      <c r="F47" s="325"/>
      <c r="G47" s="269"/>
    </row>
    <row r="48" spans="1:7">
      <c r="A48" s="261"/>
      <c r="B48" s="324"/>
      <c r="C48" s="270" t="s">
        <v>87</v>
      </c>
      <c r="D48" s="271" t="s">
        <v>54</v>
      </c>
      <c r="E48" s="271">
        <v>8</v>
      </c>
      <c r="F48" s="325"/>
      <c r="G48" s="269"/>
    </row>
    <row r="49" spans="1:7" ht="13.5" thickBot="1">
      <c r="A49" s="169"/>
      <c r="B49" s="188"/>
      <c r="C49" s="256"/>
      <c r="D49" s="190"/>
      <c r="E49" s="257" t="s">
        <v>26</v>
      </c>
      <c r="F49" s="205">
        <f>SUM(F45:F48)</f>
        <v>2582</v>
      </c>
      <c r="G49" s="175"/>
    </row>
    <row r="50" spans="1:7" ht="13.5" thickBot="1">
      <c r="A50" s="272"/>
      <c r="B50" s="273"/>
      <c r="C50" s="274"/>
      <c r="D50" s="275"/>
      <c r="E50" s="276" t="s">
        <v>30</v>
      </c>
      <c r="F50" s="277">
        <f>F49+F42+F39+F25+F20+F10+F14</f>
        <v>64686.74</v>
      </c>
      <c r="G50" s="278"/>
    </row>
    <row r="53" spans="1:7" s="291" customFormat="1">
      <c r="A53" s="285"/>
      <c r="B53" s="286" t="s">
        <v>22</v>
      </c>
      <c r="C53" s="287"/>
      <c r="D53" s="288" t="s">
        <v>35</v>
      </c>
      <c r="E53" s="288"/>
      <c r="F53" s="289"/>
      <c r="G53" s="290"/>
    </row>
  </sheetData>
  <mergeCells count="13">
    <mergeCell ref="A1:G1"/>
    <mergeCell ref="A2:G2"/>
    <mergeCell ref="A3:G3"/>
    <mergeCell ref="B37:B38"/>
    <mergeCell ref="F37:F38"/>
    <mergeCell ref="B46:B48"/>
    <mergeCell ref="F46:F48"/>
    <mergeCell ref="B16:B19"/>
    <mergeCell ref="F16:F19"/>
    <mergeCell ref="B23:B24"/>
    <mergeCell ref="F23:F24"/>
    <mergeCell ref="B28:B35"/>
    <mergeCell ref="F28:F35"/>
  </mergeCells>
  <phoneticPr fontId="3" type="noConversion"/>
  <pageMargins left="0.43" right="0.53" top="0.5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2016-01-26T09:21:04Z</cp:lastPrinted>
  <dcterms:created xsi:type="dcterms:W3CDTF">2010-11-29T02:37:01Z</dcterms:created>
  <dcterms:modified xsi:type="dcterms:W3CDTF">2016-02-24T12:25:25Z</dcterms:modified>
</cp:coreProperties>
</file>