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31" i="1"/>
  <c r="E31" s="1"/>
  <c r="C31" s="1"/>
  <c r="L52" s="1"/>
  <c r="K31"/>
  <c r="F30" i="2"/>
  <c r="F31" s="1"/>
  <c r="F24"/>
  <c r="F19"/>
  <c r="F16"/>
  <c r="F11"/>
  <c r="F8"/>
  <c r="H34" i="1"/>
  <c r="G34"/>
  <c r="D32"/>
  <c r="D34" s="1"/>
  <c r="C32" l="1"/>
  <c r="B42"/>
  <c r="B44" s="1"/>
  <c r="B43"/>
  <c r="B41"/>
  <c r="F34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<sst xmlns="http://schemas.openxmlformats.org/spreadsheetml/2006/main" count="93" uniqueCount="73">
  <si>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</si>
  <si>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</si>
  <si>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</si>
  <si>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</si>
  <si>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</si>
  <si>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</si>
  <si>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</si>
  <si>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</si>
  <si>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</si>
  <si>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</si>
  <si>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</si>
  <si>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</si>
  <si>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</si>
  <si>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</si>
  <si>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</si>
  <si>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</si>
  <si>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</si>
  <si>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</si>
  <si>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</si>
  <si>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</si>
  <si>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</si>
  <si>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</si>
  <si>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</si>
  <si>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</si>
  <si>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</si>
  <si>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</si>
  <si>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</si>
  <si>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</si>
  <si>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</si>
  <si>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</si>
  <si>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</si>
  <si>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</si>
  <si>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</si>
  <si>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</si>
  <si>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</si>
  <si>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</si>
  <si>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</si>
  <si>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</si>
  <si>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</si>
  <si>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</si>
  <si>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</si>
  <si>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Ямальская, дом 3А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</si>
  <si>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</si>
  <si>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</si>
  <si>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</si>
  <si>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</si>
  <si>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Ямальская, д.3А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</si>
  <si>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</si>
  <si>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декабрь</t>
  </si>
  <si>
    <t>Навеска замка</t>
  </si>
  <si>
    <t>шт</t>
  </si>
  <si>
    <t>Техническое обслуживание</t>
  </si>
  <si>
    <t>ноябрь</t>
  </si>
  <si>
    <t>Механизированная уборка территории</t>
  </si>
  <si>
    <t>м3</t>
  </si>
  <si>
    <t>май</t>
  </si>
  <si>
    <t>Окраска контейнерных баков</t>
  </si>
  <si>
    <t>м2</t>
  </si>
  <si>
    <t>Восстановление системы ТС</t>
  </si>
  <si>
    <t>м.п.</t>
  </si>
  <si>
    <t>Замена счетчика ф 32</t>
  </si>
  <si>
    <t>Замена счетчика ф 25</t>
  </si>
  <si>
    <t>сентябрь</t>
  </si>
  <si>
    <t>Замена ламп  накаливания ЛН-75</t>
  </si>
  <si>
    <t>октябрь</t>
  </si>
  <si>
    <t>Замена ламп  энергосберегающей G23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</si>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</sst>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9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67" fontId="4" fillId="0" borderId="29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167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/>
    </xf>
    <xf numFmtId="167" fontId="4" fillId="3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vertical="top" wrapText="1"/>
    </xf>
    <xf numFmtId="0" fontId="21" fillId="0" borderId="4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67" fontId="15" fillId="0" borderId="46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left" vertical="center"/>
    </xf>
    <xf numFmtId="0" fontId="15" fillId="0" borderId="46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0" xfId="0" applyFill="1"/>
    <xf numFmtId="0" fontId="4" fillId="4" borderId="13" xfId="0" applyFont="1" applyFill="1" applyBorder="1" applyAlignment="1">
      <alignment horizontal="center" vertical="center" textRotation="90" wrapText="1"/>
    </xf>
    <xf numFmtId="0" fontId="22" fillId="4" borderId="14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wrapText="1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/>
    <xf numFmtId="0" fontId="0" fillId="4" borderId="15" xfId="0" applyFill="1" applyBorder="1"/>
    <xf numFmtId="0" fontId="0" fillId="4" borderId="14" xfId="0" applyFill="1" applyBorder="1" applyAlignment="1">
      <alignment horizontal="left" vertical="center"/>
    </xf>
    <xf numFmtId="0" fontId="16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167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 textRotation="90" wrapText="1"/>
    </xf>
    <xf numFmtId="0" fontId="0" fillId="4" borderId="24" xfId="0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4" fillId="4" borderId="45" xfId="0" applyFont="1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left" vertical="center"/>
    </xf>
    <xf numFmtId="0" fontId="15" fillId="4" borderId="46" xfId="0" applyFont="1" applyFill="1" applyBorder="1" applyAlignment="1">
      <alignment horizontal="center" wrapText="1"/>
    </xf>
    <xf numFmtId="0" fontId="0" fillId="4" borderId="46" xfId="0" applyFill="1" applyBorder="1" applyAlignment="1">
      <alignment horizontal="center" vertical="center"/>
    </xf>
    <xf numFmtId="167" fontId="0" fillId="4" borderId="46" xfId="0" applyNumberFormat="1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16" fillId="4" borderId="9" xfId="0" applyFont="1" applyFill="1" applyBorder="1" applyAlignment="1">
      <alignment wrapText="1"/>
    </xf>
    <xf numFmtId="0" fontId="23" fillId="4" borderId="9" xfId="0" applyFont="1" applyFill="1" applyBorder="1" applyAlignment="1">
      <alignment horizontal="center" vertical="center" wrapText="1"/>
    </xf>
    <xf numFmtId="1" fontId="23" fillId="4" borderId="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16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67" fontId="0" fillId="0" borderId="46" xfId="0" applyNumberFormat="1" applyBorder="1" applyAlignment="1">
      <alignment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67" fontId="15" fillId="0" borderId="49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1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25" fillId="0" borderId="0" xfId="0" applyFont="1" applyAlignment="1">
      <alignment horizontal="left"/>
    </xf>
    <xf numFmtId="2" fontId="2" fillId="0" borderId="0" xfId="0" applyNumberFormat="1" applyFont="1"/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8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46" xfId="0" applyNumberForma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>
      <selection activeCell="F49" sqref="F49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267" t="s">
        <v>67</v>
      </c>
      <c r="L2" s="267"/>
      <c r="M2" s="267"/>
      <c r="N2" s="267"/>
    </row>
    <row r="3" spans="1:15" ht="15.75">
      <c r="K3" s="267" t="s">
        <v>68</v>
      </c>
      <c r="L3" s="267"/>
      <c r="M3" s="267"/>
      <c r="N3" s="267"/>
    </row>
    <row r="4" spans="1:15" ht="15.75">
      <c r="K4" s="267" t="s">
        <v>69</v>
      </c>
      <c r="L4" s="267"/>
      <c r="M4" s="267"/>
      <c r="N4" s="267"/>
    </row>
    <row r="7" spans="1:15" s="3" customFormat="1" ht="15.75">
      <c r="A7" s="273" t="s">
        <v>66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18.75">
      <c r="A8" s="274" t="s">
        <v>41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15" ht="19.5" thickBot="1">
      <c r="A9" s="5" t="s">
        <v>0</v>
      </c>
      <c r="B9" s="4"/>
      <c r="C9" s="4"/>
      <c r="E9" s="6">
        <v>1504.1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275" t="s">
        <v>1</v>
      </c>
      <c r="B10" s="277" t="s">
        <v>2</v>
      </c>
      <c r="C10" s="280" t="s">
        <v>3</v>
      </c>
      <c r="D10" s="282" t="s">
        <v>4</v>
      </c>
      <c r="E10" s="280" t="s">
        <v>5</v>
      </c>
      <c r="F10" s="284" t="s">
        <v>6</v>
      </c>
      <c r="G10" s="286" t="s">
        <v>7</v>
      </c>
      <c r="H10" s="286"/>
      <c r="I10" s="286"/>
      <c r="J10" s="287"/>
      <c r="K10" s="284" t="s">
        <v>8</v>
      </c>
      <c r="L10" s="288" t="s">
        <v>7</v>
      </c>
      <c r="M10" s="288"/>
      <c r="N10" s="288"/>
      <c r="O10" s="289"/>
    </row>
    <row r="11" spans="1:15" s="7" customFormat="1" ht="37.5" customHeight="1">
      <c r="A11" s="276"/>
      <c r="B11" s="278"/>
      <c r="C11" s="281"/>
      <c r="D11" s="283"/>
      <c r="E11" s="281"/>
      <c r="F11" s="285"/>
      <c r="G11" s="269" t="s">
        <v>9</v>
      </c>
      <c r="H11" s="269" t="s">
        <v>10</v>
      </c>
      <c r="I11" s="269" t="s">
        <v>11</v>
      </c>
      <c r="J11" s="270" t="s">
        <v>12</v>
      </c>
      <c r="K11" s="285"/>
      <c r="L11" s="271" t="s">
        <v>39</v>
      </c>
      <c r="M11" s="269" t="s">
        <v>13</v>
      </c>
      <c r="N11" s="271" t="s">
        <v>40</v>
      </c>
      <c r="O11" s="270" t="s">
        <v>14</v>
      </c>
    </row>
    <row r="12" spans="1:15" s="7" customFormat="1" ht="44.25" customHeight="1">
      <c r="A12" s="276"/>
      <c r="B12" s="279"/>
      <c r="C12" s="281"/>
      <c r="D12" s="283"/>
      <c r="E12" s="281"/>
      <c r="F12" s="285"/>
      <c r="G12" s="269"/>
      <c r="H12" s="269"/>
      <c r="I12" s="269"/>
      <c r="J12" s="270"/>
      <c r="K12" s="285"/>
      <c r="L12" s="271"/>
      <c r="M12" s="269"/>
      <c r="N12" s="271"/>
      <c r="O12" s="270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3" customFormat="1" ht="18" customHeight="1" thickBot="1">
      <c r="A31" s="116" t="s">
        <v>15</v>
      </c>
      <c r="B31" s="117"/>
      <c r="C31" s="118">
        <f>D31+E31</f>
        <v>27.8</v>
      </c>
      <c r="D31" s="119">
        <v>3.66</v>
      </c>
      <c r="E31" s="118">
        <f>F31+K31</f>
        <v>24.14</v>
      </c>
      <c r="F31" s="118">
        <f>G31+H31+I31+J31</f>
        <v>9.5399999999999991</v>
      </c>
      <c r="G31" s="120">
        <v>4.74</v>
      </c>
      <c r="H31" s="121">
        <v>2.56</v>
      </c>
      <c r="I31" s="121">
        <v>0.99</v>
      </c>
      <c r="J31" s="121">
        <v>1.25</v>
      </c>
      <c r="K31" s="118">
        <f>L31+M31+N31+O31</f>
        <v>14.6</v>
      </c>
      <c r="L31" s="120">
        <v>2.12</v>
      </c>
      <c r="M31" s="121">
        <v>9.4700000000000006</v>
      </c>
      <c r="N31" s="121">
        <v>0.35</v>
      </c>
      <c r="O31" s="122">
        <v>2.66</v>
      </c>
    </row>
    <row r="32" spans="1:15" ht="24.75" customHeight="1" thickBot="1">
      <c r="A32" s="18" t="s">
        <v>36</v>
      </c>
      <c r="B32" s="19">
        <v>1</v>
      </c>
      <c r="C32" s="82">
        <f>C31*E9*7.5</f>
        <v>313604.90000000002</v>
      </c>
      <c r="D32" s="21">
        <f>D31*E9*7.5</f>
        <v>41288</v>
      </c>
      <c r="E32" s="65">
        <f>F32+K32</f>
        <v>272318</v>
      </c>
      <c r="F32" s="65">
        <f>G32+H32+I32+J32</f>
        <v>107619</v>
      </c>
      <c r="G32" s="83">
        <f>G31/C31*C32</f>
        <v>53471</v>
      </c>
      <c r="H32" s="24">
        <f>H31/C31*C32</f>
        <v>28879</v>
      </c>
      <c r="I32" s="24">
        <f>I31/C31*C32</f>
        <v>11168</v>
      </c>
      <c r="J32" s="25">
        <f>J31/C31*C32</f>
        <v>14101</v>
      </c>
      <c r="K32" s="139">
        <f>L32+M32+N32+O32</f>
        <v>164699</v>
      </c>
      <c r="L32" s="84">
        <f>L31/C31*C32</f>
        <v>23915</v>
      </c>
      <c r="M32" s="27">
        <f>M31/C31*C32</f>
        <v>106829</v>
      </c>
      <c r="N32" s="27">
        <f>N31/C31*C32</f>
        <v>3948</v>
      </c>
      <c r="O32" s="28">
        <f>O31/C31*C32</f>
        <v>30007</v>
      </c>
    </row>
    <row r="33" spans="1:15" ht="26.25" customHeight="1" thickBot="1">
      <c r="A33" s="131" t="s">
        <v>37</v>
      </c>
      <c r="B33" s="132">
        <f>(C33/C32)%*100</f>
        <v>0.73780000000000001</v>
      </c>
      <c r="C33" s="133">
        <v>231386.9</v>
      </c>
      <c r="D33" s="134">
        <f>D31/C31*C33</f>
        <v>30463</v>
      </c>
      <c r="E33" s="135">
        <f>F33+K33</f>
        <v>200923</v>
      </c>
      <c r="F33" s="135">
        <f>G33+H33+I33+J33</f>
        <v>79404</v>
      </c>
      <c r="G33" s="136">
        <f>G31/C31*C33</f>
        <v>39452</v>
      </c>
      <c r="H33" s="137">
        <f>H31/C31*C33</f>
        <v>21308</v>
      </c>
      <c r="I33" s="137">
        <f>I31/C31*C33</f>
        <v>8240</v>
      </c>
      <c r="J33" s="138">
        <f>J31/C31*C33</f>
        <v>10404</v>
      </c>
      <c r="K33" s="140">
        <f t="shared" ref="K33:K35" si="0">L33+M33+N33+O33</f>
        <v>121519</v>
      </c>
      <c r="L33" s="136">
        <f>L31/C31*C33</f>
        <v>17645</v>
      </c>
      <c r="M33" s="137">
        <f>M31/C31*C33</f>
        <v>78821</v>
      </c>
      <c r="N33" s="137">
        <f>N31/C31*C33</f>
        <v>2913</v>
      </c>
      <c r="O33" s="138">
        <f>O31/C31*C33</f>
        <v>22140</v>
      </c>
    </row>
    <row r="34" spans="1:15" ht="34.5" customHeight="1" thickBot="1">
      <c r="A34" s="124" t="s">
        <v>38</v>
      </c>
      <c r="B34" s="125"/>
      <c r="C34" s="126">
        <f>D34+E34</f>
        <v>230353</v>
      </c>
      <c r="D34" s="127">
        <f>D32</f>
        <v>41288</v>
      </c>
      <c r="E34" s="126">
        <f>F34+K34</f>
        <v>189065</v>
      </c>
      <c r="F34" s="126">
        <f>G34+H34+I34+J34</f>
        <v>24366</v>
      </c>
      <c r="G34" s="128">
        <f>344+2169</f>
        <v>2513</v>
      </c>
      <c r="H34" s="129">
        <f>17542</f>
        <v>17542</v>
      </c>
      <c r="I34" s="129">
        <v>3891</v>
      </c>
      <c r="J34" s="130">
        <v>420</v>
      </c>
      <c r="K34" s="141">
        <f t="shared" si="0"/>
        <v>164699</v>
      </c>
      <c r="L34" s="128">
        <f t="shared" ref="L34:O34" si="1">L32</f>
        <v>23915</v>
      </c>
      <c r="M34" s="129">
        <f t="shared" si="1"/>
        <v>106829</v>
      </c>
      <c r="N34" s="129">
        <f t="shared" si="1"/>
        <v>3948</v>
      </c>
      <c r="O34" s="130">
        <f t="shared" si="1"/>
        <v>30007</v>
      </c>
    </row>
    <row r="35" spans="1:15" ht="24.75" customHeight="1" thickBot="1">
      <c r="A35" s="71" t="s">
        <v>16</v>
      </c>
      <c r="B35" s="72"/>
      <c r="C35" s="85">
        <f>C34-C33</f>
        <v>-1034</v>
      </c>
      <c r="D35" s="42">
        <f>D34-D33</f>
        <v>10825</v>
      </c>
      <c r="E35" s="85">
        <f>F35+K35</f>
        <v>-11858</v>
      </c>
      <c r="F35" s="85">
        <f>G35+H35+I35+J35</f>
        <v>-55038</v>
      </c>
      <c r="G35" s="86">
        <f>G34-G33</f>
        <v>-36939</v>
      </c>
      <c r="H35" s="42">
        <f>H34-H33</f>
        <v>-3766</v>
      </c>
      <c r="I35" s="42">
        <f>I34-I33</f>
        <v>-4349</v>
      </c>
      <c r="J35" s="74">
        <f>J34-J33</f>
        <v>-9984</v>
      </c>
      <c r="K35" s="143">
        <f t="shared" si="0"/>
        <v>43180</v>
      </c>
      <c r="L35" s="87">
        <f>L34-L33</f>
        <v>6270</v>
      </c>
      <c r="M35" s="88">
        <f t="shared" ref="M35:O35" si="2">M34-M33</f>
        <v>28008</v>
      </c>
      <c r="N35" s="88">
        <f t="shared" si="2"/>
        <v>1035</v>
      </c>
      <c r="O35" s="111">
        <f t="shared" si="2"/>
        <v>7867</v>
      </c>
    </row>
    <row r="36" spans="1:15" s="2" customFormat="1" ht="24" customHeight="1" thickBot="1">
      <c r="A36" s="312" t="s">
        <v>72</v>
      </c>
      <c r="B36" s="313"/>
      <c r="C36" s="313"/>
      <c r="D36" s="313"/>
      <c r="E36" s="314">
        <v>111735.76</v>
      </c>
      <c r="F36" s="315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</row>
    <row r="38" spans="1:15" s="2" customFormat="1" hidden="1">
      <c r="A38" s="290" t="s">
        <v>17</v>
      </c>
      <c r="B38" s="293" t="s">
        <v>18</v>
      </c>
      <c r="C38" s="296"/>
      <c r="D38" s="272"/>
      <c r="E38" s="296"/>
      <c r="F38" s="296"/>
      <c r="G38" s="297"/>
      <c r="H38" s="297"/>
      <c r="I38" s="297"/>
      <c r="J38" s="297"/>
      <c r="K38" s="296"/>
      <c r="L38" s="297"/>
      <c r="M38" s="297"/>
      <c r="N38" s="297"/>
      <c r="O38" s="297"/>
    </row>
    <row r="39" spans="1:15" s="2" customFormat="1" ht="12.75" hidden="1" customHeight="1">
      <c r="A39" s="291"/>
      <c r="B39" s="294"/>
      <c r="C39" s="296"/>
      <c r="D39" s="272"/>
      <c r="E39" s="296"/>
      <c r="F39" s="296"/>
      <c r="G39" s="272"/>
      <c r="H39" s="272"/>
      <c r="I39" s="272"/>
      <c r="J39" s="272"/>
      <c r="K39" s="296"/>
      <c r="L39" s="272"/>
      <c r="M39" s="272"/>
      <c r="N39" s="272"/>
      <c r="O39" s="272"/>
    </row>
    <row r="40" spans="1:15" s="91" customFormat="1" ht="60" hidden="1" customHeight="1">
      <c r="A40" s="292"/>
      <c r="B40" s="295"/>
      <c r="C40" s="296"/>
      <c r="D40" s="272"/>
      <c r="E40" s="296"/>
      <c r="F40" s="296"/>
      <c r="G40" s="272"/>
      <c r="H40" s="272"/>
      <c r="I40" s="272"/>
      <c r="J40" s="272"/>
      <c r="K40" s="296"/>
      <c r="L40" s="272"/>
      <c r="M40" s="272"/>
      <c r="N40" s="272"/>
      <c r="O40" s="272"/>
    </row>
    <row r="41" spans="1:15" hidden="1">
      <c r="A41" s="92" t="s">
        <v>15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19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20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21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16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22</v>
      </c>
      <c r="C47" s="50"/>
      <c r="H47" s="1" t="s">
        <v>35</v>
      </c>
    </row>
    <row r="49" spans="2:12">
      <c r="B49" s="1" t="s">
        <v>42</v>
      </c>
      <c r="H49" s="1" t="s">
        <v>43</v>
      </c>
    </row>
    <row r="51" spans="2:12">
      <c r="B51" s="1" t="s">
        <v>70</v>
      </c>
      <c r="H51" s="1" t="s">
        <v>71</v>
      </c>
    </row>
    <row r="52" spans="2:12">
      <c r="L52" s="268">
        <f>27.8-C31</f>
        <v>0</v>
      </c>
    </row>
  </sheetData>
  <mergeCells count="38">
    <mergeCell ref="A36:D36"/>
    <mergeCell ref="E36:F36"/>
    <mergeCell ref="F38:F40"/>
    <mergeCell ref="G38:J38"/>
    <mergeCell ref="K38:K40"/>
    <mergeCell ref="L38:O38"/>
    <mergeCell ref="O39:O40"/>
    <mergeCell ref="L39:L40"/>
    <mergeCell ref="M39:M40"/>
    <mergeCell ref="N39:N40"/>
    <mergeCell ref="A38:A40"/>
    <mergeCell ref="B38:B40"/>
    <mergeCell ref="C38:C40"/>
    <mergeCell ref="D38:D40"/>
    <mergeCell ref="E38:E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sqref="A1:XFD35"/>
    </sheetView>
  </sheetViews>
  <sheetFormatPr defaultRowHeight="12.75"/>
  <cols>
    <col min="1" max="1" width="7.140625" style="145" customWidth="1"/>
    <col min="2" max="2" width="8.5703125" style="115" customWidth="1"/>
    <col min="3" max="3" width="38.5703125" style="113" customWidth="1"/>
    <col min="4" max="4" width="8.5703125" style="112" customWidth="1"/>
    <col min="5" max="5" width="9.28515625" style="112" customWidth="1"/>
    <col min="6" max="6" width="11.42578125" style="114" customWidth="1"/>
    <col min="7" max="16384" width="9.140625" style="144"/>
  </cols>
  <sheetData>
    <row r="1" spans="1:7" customFormat="1" ht="15.75">
      <c r="A1" s="307" t="s">
        <v>44</v>
      </c>
      <c r="B1" s="307"/>
      <c r="C1" s="307"/>
      <c r="D1" s="307"/>
      <c r="E1" s="307"/>
      <c r="F1" s="307"/>
      <c r="G1" s="307"/>
    </row>
    <row r="2" spans="1:7" customFormat="1" ht="18.75" thickBot="1">
      <c r="A2" s="308" t="s">
        <v>45</v>
      </c>
      <c r="B2" s="308"/>
      <c r="C2" s="308"/>
      <c r="D2" s="308"/>
      <c r="E2" s="308"/>
      <c r="F2" s="308"/>
      <c r="G2" s="308"/>
    </row>
    <row r="3" spans="1:7" customFormat="1" ht="27" thickBot="1">
      <c r="A3" s="309" t="s">
        <v>46</v>
      </c>
      <c r="B3" s="310"/>
      <c r="C3" s="310"/>
      <c r="D3" s="310"/>
      <c r="E3" s="310"/>
      <c r="F3" s="310"/>
      <c r="G3" s="311"/>
    </row>
    <row r="4" spans="1:7" customFormat="1" ht="13.5" thickBot="1">
      <c r="A4" s="146"/>
      <c r="B4" s="147"/>
      <c r="C4" s="148"/>
      <c r="D4" s="149"/>
      <c r="E4" s="149"/>
      <c r="F4" s="150"/>
      <c r="G4" s="151"/>
    </row>
    <row r="5" spans="1:7" customFormat="1" ht="13.5" thickBot="1">
      <c r="A5" s="152" t="s">
        <v>31</v>
      </c>
      <c r="B5" s="153" t="s">
        <v>23</v>
      </c>
      <c r="C5" s="154" t="s">
        <v>24</v>
      </c>
      <c r="D5" s="153" t="s">
        <v>32</v>
      </c>
      <c r="E5" s="153" t="s">
        <v>25</v>
      </c>
      <c r="F5" s="155" t="s">
        <v>33</v>
      </c>
      <c r="G5" s="156" t="s">
        <v>47</v>
      </c>
    </row>
    <row r="6" spans="1:7" customFormat="1" ht="12.75" customHeight="1">
      <c r="A6" s="157"/>
      <c r="B6" s="158"/>
      <c r="C6" s="159" t="s">
        <v>34</v>
      </c>
      <c r="D6" s="158"/>
      <c r="E6" s="158"/>
      <c r="F6" s="160"/>
      <c r="G6" s="161"/>
    </row>
    <row r="7" spans="1:7" customFormat="1">
      <c r="A7" s="162"/>
      <c r="B7" s="163" t="s">
        <v>48</v>
      </c>
      <c r="C7" s="164" t="s">
        <v>49</v>
      </c>
      <c r="D7" s="163" t="s">
        <v>50</v>
      </c>
      <c r="E7" s="163">
        <v>1</v>
      </c>
      <c r="F7" s="165">
        <v>344.37</v>
      </c>
      <c r="G7" s="166"/>
    </row>
    <row r="8" spans="1:7" customFormat="1" ht="13.5" thickBot="1">
      <c r="A8" s="167"/>
      <c r="B8" s="168"/>
      <c r="C8" s="169"/>
      <c r="D8" s="168"/>
      <c r="E8" s="170" t="s">
        <v>26</v>
      </c>
      <c r="F8" s="171">
        <f>SUM(F7:F7)</f>
        <v>344</v>
      </c>
      <c r="G8" s="172"/>
    </row>
    <row r="9" spans="1:7" customFormat="1">
      <c r="A9" s="162"/>
      <c r="B9" s="163"/>
      <c r="C9" s="173" t="s">
        <v>51</v>
      </c>
      <c r="D9" s="163"/>
      <c r="E9" s="163"/>
      <c r="F9" s="165"/>
      <c r="G9" s="166"/>
    </row>
    <row r="10" spans="1:7" customFormat="1" ht="31.5">
      <c r="A10" s="162"/>
      <c r="B10" s="174" t="s">
        <v>52</v>
      </c>
      <c r="C10" s="175" t="s">
        <v>53</v>
      </c>
      <c r="D10" s="176" t="s">
        <v>54</v>
      </c>
      <c r="E10" s="163">
        <v>32</v>
      </c>
      <c r="F10" s="165">
        <v>2169</v>
      </c>
      <c r="G10" s="166"/>
    </row>
    <row r="11" spans="1:7" customFormat="1" ht="13.5" thickBot="1">
      <c r="A11" s="167"/>
      <c r="B11" s="177"/>
      <c r="C11" s="178"/>
      <c r="D11" s="177"/>
      <c r="E11" s="170" t="s">
        <v>26</v>
      </c>
      <c r="F11" s="179">
        <f>SUM(F10:F10)</f>
        <v>2169</v>
      </c>
      <c r="G11" s="180"/>
    </row>
    <row r="12" spans="1:7" customFormat="1">
      <c r="A12" s="162"/>
      <c r="B12" s="181"/>
      <c r="C12" s="173" t="s">
        <v>51</v>
      </c>
      <c r="D12" s="182"/>
      <c r="E12" s="183"/>
      <c r="F12" s="184"/>
      <c r="G12" s="185"/>
    </row>
    <row r="13" spans="1:7" s="192" customFormat="1">
      <c r="A13" s="186"/>
      <c r="B13" s="187"/>
      <c r="C13" s="188" t="s">
        <v>28</v>
      </c>
      <c r="D13" s="189"/>
      <c r="E13" s="189"/>
      <c r="F13" s="190"/>
      <c r="G13" s="191"/>
    </row>
    <row r="14" spans="1:7" s="192" customFormat="1">
      <c r="A14" s="193"/>
      <c r="B14" s="194"/>
      <c r="C14" s="195"/>
      <c r="D14" s="196"/>
      <c r="E14" s="196"/>
      <c r="F14" s="197"/>
      <c r="G14" s="198"/>
    </row>
    <row r="15" spans="1:7" s="192" customFormat="1" ht="12.75" customHeight="1">
      <c r="A15" s="193"/>
      <c r="B15" s="199"/>
      <c r="C15" s="200"/>
      <c r="D15" s="201"/>
      <c r="E15" s="201"/>
      <c r="F15" s="202"/>
      <c r="G15" s="203"/>
    </row>
    <row r="16" spans="1:7" s="192" customFormat="1" ht="13.5" thickBot="1">
      <c r="A16" s="204"/>
      <c r="B16" s="205"/>
      <c r="C16" s="206"/>
      <c r="D16" s="207"/>
      <c r="E16" s="170" t="s">
        <v>26</v>
      </c>
      <c r="F16" s="208">
        <f>SUM(F14:F15)</f>
        <v>0</v>
      </c>
      <c r="G16" s="209"/>
    </row>
    <row r="17" spans="1:7" s="192" customFormat="1">
      <c r="A17" s="210"/>
      <c r="B17" s="211"/>
      <c r="C17" s="212" t="s">
        <v>27</v>
      </c>
      <c r="D17" s="213"/>
      <c r="E17" s="213"/>
      <c r="F17" s="214"/>
      <c r="G17" s="215"/>
    </row>
    <row r="18" spans="1:7" s="192" customFormat="1">
      <c r="A18" s="186"/>
      <c r="B18" s="187" t="s">
        <v>55</v>
      </c>
      <c r="C18" s="216" t="s">
        <v>56</v>
      </c>
      <c r="D18" s="189" t="s">
        <v>57</v>
      </c>
      <c r="E18" s="217">
        <v>7.8</v>
      </c>
      <c r="F18" s="218">
        <v>419.81</v>
      </c>
      <c r="G18" s="219"/>
    </row>
    <row r="19" spans="1:7" customFormat="1" ht="12.75" customHeight="1" thickBot="1">
      <c r="A19" s="167"/>
      <c r="B19" s="220"/>
      <c r="C19" s="221"/>
      <c r="D19" s="222"/>
      <c r="E19" s="223" t="s">
        <v>26</v>
      </c>
      <c r="F19" s="208">
        <f>SUM(F17:F18)</f>
        <v>420</v>
      </c>
      <c r="G19" s="180"/>
    </row>
    <row r="20" spans="1:7" customFormat="1" ht="12.75" customHeight="1">
      <c r="A20" s="162"/>
      <c r="B20" s="181"/>
      <c r="C20" s="188" t="s">
        <v>28</v>
      </c>
      <c r="D20" s="182"/>
      <c r="E20" s="182"/>
      <c r="F20" s="224"/>
      <c r="G20" s="185"/>
    </row>
    <row r="21" spans="1:7" customFormat="1" ht="12.75" customHeight="1">
      <c r="A21" s="162"/>
      <c r="B21" s="298" t="s">
        <v>52</v>
      </c>
      <c r="C21" s="225" t="s">
        <v>58</v>
      </c>
      <c r="D21" s="226" t="s">
        <v>59</v>
      </c>
      <c r="E21" s="227">
        <v>30</v>
      </c>
      <c r="F21" s="301">
        <v>17542</v>
      </c>
      <c r="G21" s="228"/>
    </row>
    <row r="22" spans="1:7" customFormat="1" ht="12.75" customHeight="1">
      <c r="A22" s="162"/>
      <c r="B22" s="299"/>
      <c r="C22" s="225" t="s">
        <v>60</v>
      </c>
      <c r="D22" s="226" t="s">
        <v>50</v>
      </c>
      <c r="E22" s="227">
        <v>1</v>
      </c>
      <c r="F22" s="302"/>
      <c r="G22" s="228"/>
    </row>
    <row r="23" spans="1:7" customFormat="1" ht="12.75" customHeight="1">
      <c r="A23" s="162"/>
      <c r="B23" s="300"/>
      <c r="C23" s="225" t="s">
        <v>61</v>
      </c>
      <c r="D23" s="226" t="s">
        <v>50</v>
      </c>
      <c r="E23" s="227">
        <v>1</v>
      </c>
      <c r="F23" s="303"/>
      <c r="G23" s="228"/>
    </row>
    <row r="24" spans="1:7" customFormat="1" ht="12.75" customHeight="1" thickBot="1">
      <c r="A24" s="167"/>
      <c r="B24" s="220"/>
      <c r="C24" s="229"/>
      <c r="D24" s="222"/>
      <c r="E24" s="223" t="s">
        <v>26</v>
      </c>
      <c r="F24" s="230">
        <f>F21</f>
        <v>17542</v>
      </c>
      <c r="G24" s="180"/>
    </row>
    <row r="25" spans="1:7" customFormat="1" ht="13.5" thickBot="1">
      <c r="A25" s="231"/>
      <c r="B25" s="232"/>
      <c r="C25" s="173" t="s">
        <v>51</v>
      </c>
      <c r="D25" s="233"/>
      <c r="E25" s="234"/>
      <c r="F25" s="235"/>
      <c r="G25" s="236"/>
    </row>
    <row r="26" spans="1:7" customFormat="1">
      <c r="A26" s="231"/>
      <c r="B26" s="232"/>
      <c r="C26" s="237" t="s">
        <v>29</v>
      </c>
      <c r="D26" s="233"/>
      <c r="E26" s="234"/>
      <c r="F26" s="235"/>
      <c r="G26" s="236"/>
    </row>
    <row r="27" spans="1:7" customFormat="1" ht="15.75">
      <c r="A27" s="238"/>
      <c r="B27" s="239" t="s">
        <v>62</v>
      </c>
      <c r="C27" s="240" t="s">
        <v>63</v>
      </c>
      <c r="D27" s="241" t="s">
        <v>50</v>
      </c>
      <c r="E27" s="241">
        <v>8</v>
      </c>
      <c r="F27" s="242">
        <v>563.08000000000004</v>
      </c>
      <c r="G27" s="243"/>
    </row>
    <row r="28" spans="1:7" customFormat="1" ht="15.75">
      <c r="A28" s="238"/>
      <c r="B28" s="304" t="s">
        <v>64</v>
      </c>
      <c r="C28" s="244" t="s">
        <v>63</v>
      </c>
      <c r="D28" s="245" t="s">
        <v>50</v>
      </c>
      <c r="E28" s="245">
        <v>16</v>
      </c>
      <c r="F28" s="306">
        <v>3327.47</v>
      </c>
      <c r="G28" s="243"/>
    </row>
    <row r="29" spans="1:7" customFormat="1" ht="15.75">
      <c r="A29" s="238"/>
      <c r="B29" s="305"/>
      <c r="C29" s="246" t="s">
        <v>65</v>
      </c>
      <c r="D29" s="245" t="s">
        <v>50</v>
      </c>
      <c r="E29" s="245">
        <v>8</v>
      </c>
      <c r="F29" s="306"/>
      <c r="G29" s="243"/>
    </row>
    <row r="30" spans="1:7" customFormat="1" ht="13.5" thickBot="1">
      <c r="A30" s="167"/>
      <c r="B30" s="220"/>
      <c r="C30" s="229"/>
      <c r="D30" s="222"/>
      <c r="E30" s="223" t="s">
        <v>26</v>
      </c>
      <c r="F30" s="208">
        <f>SUM(F27:F29)</f>
        <v>3891</v>
      </c>
      <c r="G30" s="180"/>
    </row>
    <row r="31" spans="1:7" customFormat="1" ht="13.5" thickBot="1">
      <c r="A31" s="247"/>
      <c r="B31" s="248"/>
      <c r="C31" s="249"/>
      <c r="D31" s="250"/>
      <c r="E31" s="251" t="s">
        <v>30</v>
      </c>
      <c r="F31" s="252">
        <f>F30+F24+F19+F16+F11+F8</f>
        <v>24366</v>
      </c>
      <c r="G31" s="253"/>
    </row>
    <row r="32" spans="1:7" customFormat="1">
      <c r="A32" s="254"/>
      <c r="B32" s="255"/>
      <c r="C32" s="256"/>
      <c r="D32" s="257"/>
      <c r="E32" s="257"/>
      <c r="F32" s="258"/>
      <c r="G32" s="259"/>
    </row>
    <row r="33" spans="1:7" customFormat="1">
      <c r="A33" s="254"/>
      <c r="B33" s="255"/>
      <c r="C33" s="256"/>
      <c r="D33" s="257"/>
      <c r="E33" s="257"/>
      <c r="F33" s="258"/>
      <c r="G33" s="259"/>
    </row>
    <row r="34" spans="1:7" s="266" customFormat="1">
      <c r="A34" s="260"/>
      <c r="B34" s="261" t="s">
        <v>22</v>
      </c>
      <c r="C34" s="262"/>
      <c r="D34" s="263" t="s">
        <v>35</v>
      </c>
      <c r="E34" s="263"/>
      <c r="F34" s="264"/>
      <c r="G34" s="265"/>
    </row>
    <row r="35" spans="1:7" customFormat="1">
      <c r="A35" s="254"/>
      <c r="B35" s="255"/>
      <c r="C35" s="256"/>
      <c r="D35" s="257"/>
      <c r="E35" s="257"/>
      <c r="F35" s="258"/>
      <c r="G35" s="259"/>
    </row>
    <row r="36" spans="1:7">
      <c r="A36" s="142"/>
    </row>
    <row r="37" spans="1:7">
      <c r="A37" s="142"/>
    </row>
    <row r="38" spans="1:7">
      <c r="A38" s="142"/>
    </row>
    <row r="39" spans="1:7">
      <c r="A39" s="142"/>
    </row>
    <row r="40" spans="1:7">
      <c r="A40" s="142"/>
    </row>
    <row r="41" spans="1:7">
      <c r="A41" s="142"/>
    </row>
    <row r="42" spans="1:7">
      <c r="A42" s="142"/>
    </row>
    <row r="43" spans="1:7">
      <c r="A43" s="142"/>
    </row>
    <row r="44" spans="1:7">
      <c r="A44" s="142"/>
    </row>
    <row r="45" spans="1:7">
      <c r="A45" s="142"/>
    </row>
    <row r="46" spans="1:7">
      <c r="A46" s="142"/>
    </row>
    <row r="47" spans="1:7">
      <c r="A47" s="142"/>
    </row>
    <row r="48" spans="1:7">
      <c r="A48" s="142"/>
    </row>
    <row r="49" spans="1:1">
      <c r="A49" s="142"/>
    </row>
    <row r="50" spans="1:1">
      <c r="A50" s="142"/>
    </row>
    <row r="51" spans="1:1">
      <c r="A51" s="142"/>
    </row>
    <row r="52" spans="1:1">
      <c r="A52" s="142"/>
    </row>
    <row r="53" spans="1:1">
      <c r="A53" s="142"/>
    </row>
    <row r="54" spans="1:1">
      <c r="A54" s="142"/>
    </row>
    <row r="55" spans="1:1">
      <c r="A55" s="142"/>
    </row>
    <row r="56" spans="1:1">
      <c r="A56" s="142"/>
    </row>
    <row r="57" spans="1:1">
      <c r="A57" s="142"/>
    </row>
    <row r="58" spans="1:1">
      <c r="A58" s="142"/>
    </row>
    <row r="59" spans="1:1">
      <c r="A59" s="142"/>
    </row>
    <row r="60" spans="1:1">
      <c r="A60" s="142"/>
    </row>
  </sheetData>
  <mergeCells count="7">
    <mergeCell ref="B21:B23"/>
    <mergeCell ref="F21:F23"/>
    <mergeCell ref="B28:B29"/>
    <mergeCell ref="F28:F29"/>
    <mergeCell ref="A1:G1"/>
    <mergeCell ref="A2:G2"/>
    <mergeCell ref="A3:G3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2016-01-26T09:40:44Z</cp:lastPrinted>
  <dcterms:created xsi:type="dcterms:W3CDTF">2010-11-29T02:37:01Z</dcterms:created>
  <dcterms:modified xsi:type="dcterms:W3CDTF">2016-02-24T12:26:24Z</dcterms:modified>
</cp:coreProperties>
</file>