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43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<sst xmlns="http://schemas.openxmlformats.org/spreadsheetml/2006/main" count="104" uniqueCount="76">
  <si>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</si>
  <si>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</si>
  <si>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</si>
  <si>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</si>
  <si>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</si>
  <si>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</si>
  <si>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</si>
  <si>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</si>
  <si>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</si>
  <si>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</si>
  <si>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</si>
  <si>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</si>
  <si>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</si>
  <si>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</si>
  <si>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</si>
  <si>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</si>
  <si>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</si>
  <si>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</si>
  <si>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</si>
  <si>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</si>
  <si>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</si>
  <si>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</si>
  <si>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</si>
  <si>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</si>
  <si>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</si>
  <si>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>60 лет СССР, дом 43 а</t>
  </si>
  <si>
    <t xml:space="preserve">Перечень выполненных работ </t>
  </si>
  <si>
    <r>
      <t xml:space="preserve">ул. 60 лет СССР, д.43 а-  </t>
    </r>
    <r>
      <rPr>
        <b/>
        <sz val="20"/>
        <color indexed="10"/>
        <rFont val="Arial Cyr"/>
        <family val="2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</si>
  <si>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</si>
  <si>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</si>
  <si>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</si>
  <si>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</si>
  <si>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</si>
  <si>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</si>
  <si>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</si>
  <si>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Всего:</t>
  </si>
  <si>
    <t>Техническое обслуживание</t>
  </si>
  <si>
    <t>Сантехнические работы</t>
  </si>
  <si>
    <t xml:space="preserve">Благоустройство </t>
  </si>
  <si>
    <t>Электротехнические работы</t>
  </si>
  <si>
    <t>шт</t>
  </si>
  <si>
    <t>ИТОГО: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</si>
  <si>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</si>
  <si>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</si>
  <si>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</si>
  <si>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</si>
  <si>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</si>
  <si>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</si>
  <si>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м2</t>
  </si>
  <si>
    <t>май</t>
  </si>
  <si>
    <t>август</t>
  </si>
  <si>
    <t>м.п.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</si>
  <si>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</si>
  <si>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</si>
  <si>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</si>
  <si>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</si>
  <si>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</si>
  <si>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</si>
  <si>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</si>
  <si>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за 2016г.</t>
  </si>
  <si>
    <t>Август</t>
  </si>
  <si>
    <t>Развоздушивание системы ГВС ф32</t>
  </si>
  <si>
    <t>ноябрь</t>
  </si>
  <si>
    <t>Укрепление навеса</t>
  </si>
  <si>
    <t>Установка заглушки до 20 мм</t>
  </si>
  <si>
    <t>Заглушка GF ф15</t>
  </si>
  <si>
    <t>Замена ламп энергосберегающих G-23 11vt</t>
  </si>
  <si>
    <t>При-ие</t>
  </si>
  <si>
    <t>Установка дверной ручки .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</si>
  <si>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</si>
  <si>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</si>
  <si>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</si>
  <si>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</si>
  <si>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</si>
  <si>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О.А. Доброгорский</t>
  </si>
  <si>
    <t>Услуга организации начисления,сбора,распределения и перерасчета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</si>
</sst>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Arial Cyr"/>
      <family val="2"/>
    </font>
    <font>
      <i/>
      <sz val="11"/>
      <name val="Arial Cyr"/>
      <family val="2"/>
    </font>
    <font>
      <sz val="10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vertical="top"/>
      <protection locked="0"/>
    </xf>
  </cellStyleXfs>
  <cellXfs count="3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8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168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90" wrapText="1"/>
    </xf>
    <xf numFmtId="168" fontId="0" fillId="0" borderId="0" xfId="0" applyNumberFormat="1"/>
    <xf numFmtId="0" fontId="15" fillId="0" borderId="2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68" fontId="17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0" borderId="40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0" fillId="0" borderId="39" xfId="0" applyBorder="1"/>
    <xf numFmtId="0" fontId="0" fillId="0" borderId="42" xfId="0" applyBorder="1"/>
    <xf numFmtId="0" fontId="17" fillId="0" borderId="3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6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15" fillId="4" borderId="40" xfId="0" applyFont="1" applyFill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center" vertical="center" wrapText="1"/>
    </xf>
    <xf numFmtId="0" fontId="0" fillId="4" borderId="0" xfId="0" applyFill="1"/>
    <xf numFmtId="0" fontId="15" fillId="4" borderId="23" xfId="0" applyFont="1" applyFill="1" applyBorder="1" applyAlignment="1">
      <alignment horizontal="center" vertical="center" textRotation="90" wrapText="1"/>
    </xf>
    <xf numFmtId="0" fontId="16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0" borderId="14" xfId="0" applyBorder="1"/>
    <xf numFmtId="0" fontId="19" fillId="0" borderId="9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textRotation="90" wrapText="1"/>
    </xf>
    <xf numFmtId="0" fontId="16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7" fillId="0" borderId="24" xfId="0" applyFont="1" applyBorder="1" applyAlignment="1">
      <alignment horizontal="center" vertical="center"/>
    </xf>
    <xf numFmtId="0" fontId="17" fillId="4" borderId="39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6" fillId="4" borderId="43" xfId="0" applyFont="1" applyFill="1" applyBorder="1" applyAlignment="1">
      <alignment vertical="center"/>
    </xf>
    <xf numFmtId="0" fontId="20" fillId="0" borderId="9" xfId="0" applyFont="1" applyFill="1" applyBorder="1" applyAlignment="1">
      <alignment vertical="top" wrapText="1"/>
    </xf>
    <xf numFmtId="0" fontId="20" fillId="0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center"/>
    </xf>
    <xf numFmtId="0" fontId="16" fillId="0" borderId="39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1" xfId="0" applyBorder="1"/>
    <xf numFmtId="0" fontId="0" fillId="0" borderId="24" xfId="0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8" fontId="0" fillId="0" borderId="19" xfId="0" applyNumberFormat="1" applyBorder="1"/>
    <xf numFmtId="0" fontId="0" fillId="0" borderId="20" xfId="0" applyBorder="1"/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1" fillId="0" borderId="0" xfId="0" applyFont="1" applyAlignment="1">
      <alignment horizontal="left"/>
    </xf>
    <xf numFmtId="4" fontId="7" fillId="0" borderId="31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vertical="top" wrapText="1"/>
    </xf>
    <xf numFmtId="0" fontId="25" fillId="0" borderId="9" xfId="0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26" fillId="4" borderId="43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wrapText="1"/>
    </xf>
    <xf numFmtId="0" fontId="16" fillId="0" borderId="33" xfId="0" applyFont="1" applyBorder="1" applyAlignment="1">
      <alignment horizontal="left" vertical="center"/>
    </xf>
    <xf numFmtId="0" fontId="0" fillId="0" borderId="44" xfId="0" applyBorder="1"/>
    <xf numFmtId="0" fontId="16" fillId="0" borderId="39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4" borderId="39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textRotation="90" wrapText="1"/>
      <protection locked="0"/>
    </xf>
    <xf numFmtId="0" fontId="8" fillId="0" borderId="46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39" xfId="0" applyFont="1" applyFill="1" applyBorder="1" applyAlignment="1">
      <alignment horizontal="left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0" t="s">
        <v>42</v>
      </c>
      <c r="L2" s="230"/>
      <c r="M2" s="230"/>
      <c r="N2" s="230"/>
    </row>
    <row r="3" spans="11:14" ht="15.75">
      <c r="K3" s="230" t="s">
        <v>43</v>
      </c>
      <c r="L3" s="230"/>
      <c r="M3" s="230"/>
      <c r="N3" s="230"/>
    </row>
    <row r="4" spans="11:14" ht="15.75">
      <c r="K4" s="230" t="s">
        <v>44</v>
      </c>
      <c r="L4" s="230"/>
      <c r="M4" s="230"/>
      <c r="N4" s="230"/>
    </row>
    <row r="5" spans="11:14" ht="15.75">
      <c r="K5" s="230"/>
      <c r="L5" s="230"/>
      <c r="M5" s="230"/>
      <c r="N5" s="230"/>
    </row>
    <row r="6" spans="11:14" ht="15.75">
      <c r="K6" s="230"/>
      <c r="L6" s="230"/>
      <c r="M6" s="230"/>
      <c r="N6" s="230"/>
    </row>
    <row r="7" spans="1:15" s="3" customFormat="1" ht="15.75">
      <c r="A7" s="275" t="s">
        <v>69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5" ht="18.75">
      <c r="A8" s="276" t="s">
        <v>25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15" ht="19.5" thickBot="1">
      <c r="A9" s="5" t="s">
        <v>0</v>
      </c>
      <c r="B9" s="4"/>
      <c r="C9" s="4"/>
      <c r="E9" s="137">
        <v>290.6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>
      <c r="A10" s="277" t="s">
        <v>1</v>
      </c>
      <c r="B10" s="279" t="s">
        <v>2</v>
      </c>
      <c r="C10" s="282" t="s">
        <v>3</v>
      </c>
      <c r="D10" s="284" t="s">
        <v>75</v>
      </c>
      <c r="E10" s="282" t="s">
        <v>4</v>
      </c>
      <c r="F10" s="287" t="s">
        <v>5</v>
      </c>
      <c r="G10" s="289" t="s">
        <v>6</v>
      </c>
      <c r="H10" s="289"/>
      <c r="I10" s="289"/>
      <c r="J10" s="290"/>
      <c r="K10" s="287" t="s">
        <v>7</v>
      </c>
      <c r="L10" s="291" t="s">
        <v>6</v>
      </c>
      <c r="M10" s="291"/>
      <c r="N10" s="291"/>
      <c r="O10" s="292"/>
    </row>
    <row r="11" spans="1:15" s="6" customFormat="1" ht="37.5" customHeight="1">
      <c r="A11" s="278"/>
      <c r="B11" s="280"/>
      <c r="C11" s="283"/>
      <c r="D11" s="285"/>
      <c r="E11" s="283"/>
      <c r="F11" s="288"/>
      <c r="G11" s="293" t="s">
        <v>8</v>
      </c>
      <c r="H11" s="293" t="s">
        <v>9</v>
      </c>
      <c r="I11" s="293" t="s">
        <v>10</v>
      </c>
      <c r="J11" s="295" t="s">
        <v>11</v>
      </c>
      <c r="K11" s="288"/>
      <c r="L11" s="294" t="s">
        <v>23</v>
      </c>
      <c r="M11" s="293" t="s">
        <v>12</v>
      </c>
      <c r="N11" s="294" t="s">
        <v>24</v>
      </c>
      <c r="O11" s="295" t="s">
        <v>13</v>
      </c>
    </row>
    <row r="12" spans="1:15" s="6" customFormat="1" ht="44.25" customHeight="1" thickBot="1">
      <c r="A12" s="278"/>
      <c r="B12" s="281"/>
      <c r="C12" s="283"/>
      <c r="D12" s="286"/>
      <c r="E12" s="283"/>
      <c r="F12" s="288"/>
      <c r="G12" s="293"/>
      <c r="H12" s="293"/>
      <c r="I12" s="293"/>
      <c r="J12" s="295"/>
      <c r="K12" s="288"/>
      <c r="L12" s="294"/>
      <c r="M12" s="293"/>
      <c r="N12" s="294"/>
      <c r="O12" s="295"/>
    </row>
    <row r="13" spans="1:15" s="16" customFormat="1" ht="14.25" customHeight="1" hidden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t="12.7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t="12.7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t="12.7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customHeight="1" hidden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t="12.7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t="12.7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t="12.7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t="12.7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t="12.7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customHeight="1" hidden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8" customFormat="1" ht="18" customHeight="1" thickBot="1">
      <c r="A31" s="111" t="s">
        <v>14</v>
      </c>
      <c r="B31" s="112"/>
      <c r="C31" s="113">
        <f>D31+E31</f>
        <v>30.11</v>
      </c>
      <c r="D31" s="114">
        <v>1.35</v>
      </c>
      <c r="E31" s="113">
        <f>F31+K31</f>
        <v>28.76</v>
      </c>
      <c r="F31" s="113">
        <f>G31+H31+I31+J31</f>
        <v>15.59</v>
      </c>
      <c r="G31" s="115">
        <v>9.5</v>
      </c>
      <c r="H31" s="116">
        <v>2.94</v>
      </c>
      <c r="I31" s="116">
        <v>1.2</v>
      </c>
      <c r="J31" s="116">
        <v>1.95</v>
      </c>
      <c r="K31" s="113">
        <f>L31+M31+N31+O31</f>
        <v>13.17</v>
      </c>
      <c r="L31" s="115">
        <v>1.45</v>
      </c>
      <c r="M31" s="116">
        <v>8.78</v>
      </c>
      <c r="N31" s="116">
        <v>0.28</v>
      </c>
      <c r="O31" s="117">
        <v>2.66</v>
      </c>
    </row>
    <row r="32" spans="1:15" ht="24.75" customHeight="1" thickBot="1">
      <c r="A32" s="17" t="s">
        <v>70</v>
      </c>
      <c r="B32" s="18">
        <v>1</v>
      </c>
      <c r="C32" s="81">
        <f>C31*E9*12</f>
        <v>104999.6</v>
      </c>
      <c r="D32" s="20">
        <f>D31*E9*11</f>
        <v>4315</v>
      </c>
      <c r="E32" s="64">
        <f>F32+K32</f>
        <v>100291</v>
      </c>
      <c r="F32" s="64">
        <f>G32+H32+I32+J32</f>
        <v>54365</v>
      </c>
      <c r="G32" s="82">
        <f>G31/C31*C32</f>
        <v>33128</v>
      </c>
      <c r="H32" s="23">
        <f>H31/C31*C32</f>
        <v>10252</v>
      </c>
      <c r="I32" s="23">
        <f>I31/C31*C32</f>
        <v>4185</v>
      </c>
      <c r="J32" s="24">
        <f>J31/C31*C32</f>
        <v>6800</v>
      </c>
      <c r="K32" s="134">
        <f>L32+M32+N32+O32</f>
        <v>45926</v>
      </c>
      <c r="L32" s="83">
        <f>L31/C31*C32</f>
        <v>5056</v>
      </c>
      <c r="M32" s="26">
        <f>M31/C31*C32</f>
        <v>30618</v>
      </c>
      <c r="N32" s="26">
        <f>N31/C31*C32</f>
        <v>976</v>
      </c>
      <c r="O32" s="27">
        <f>O31/C31*C32</f>
        <v>9276</v>
      </c>
    </row>
    <row r="33" spans="1:15" ht="26.25" customHeight="1" thickBot="1">
      <c r="A33" s="126" t="s">
        <v>71</v>
      </c>
      <c r="B33" s="127">
        <f>(C33/C32)%*100</f>
        <v>0.5973</v>
      </c>
      <c r="C33" s="128">
        <v>62718.4</v>
      </c>
      <c r="D33" s="129">
        <f>D31/C31*C33</f>
        <v>2812</v>
      </c>
      <c r="E33" s="130">
        <f>F33+K33</f>
        <v>59907</v>
      </c>
      <c r="F33" s="130">
        <f>G33+H33+I33+J33</f>
        <v>32474</v>
      </c>
      <c r="G33" s="131">
        <f>G31/C31*C33</f>
        <v>19788</v>
      </c>
      <c r="H33" s="132">
        <f>H31/C31*C33</f>
        <v>6124</v>
      </c>
      <c r="I33" s="132">
        <f>I31/C31*C33</f>
        <v>2500</v>
      </c>
      <c r="J33" s="133">
        <f>J31/C31*C33</f>
        <v>4062</v>
      </c>
      <c r="K33" s="135">
        <f aca="true" t="shared" si="0" ref="K33:K35">L33+M33+N33+O33</f>
        <v>27433</v>
      </c>
      <c r="L33" s="131">
        <f>L31/C31*C33</f>
        <v>3020</v>
      </c>
      <c r="M33" s="132">
        <f>M31/C31*C33</f>
        <v>18289</v>
      </c>
      <c r="N33" s="132">
        <f>N31/C31*C33</f>
        <v>583</v>
      </c>
      <c r="O33" s="133">
        <f>O31/C31*C33</f>
        <v>5541</v>
      </c>
    </row>
    <row r="34" spans="1:15" ht="34.5" customHeight="1" thickBot="1">
      <c r="A34" s="119" t="s">
        <v>72</v>
      </c>
      <c r="B34" s="120"/>
      <c r="C34" s="121">
        <f>D34+E34</f>
        <v>64947</v>
      </c>
      <c r="D34" s="122">
        <f>D32</f>
        <v>4315</v>
      </c>
      <c r="E34" s="121">
        <f>F34+K34</f>
        <v>60632</v>
      </c>
      <c r="F34" s="121">
        <f>G34+H34+I34+J34</f>
        <v>14706</v>
      </c>
      <c r="G34" s="123">
        <f>1129+1046</f>
        <v>2175</v>
      </c>
      <c r="H34" s="124">
        <f>2607+7070</f>
        <v>9677</v>
      </c>
      <c r="I34" s="124">
        <f>583+2271</f>
        <v>2854</v>
      </c>
      <c r="J34" s="125"/>
      <c r="K34" s="136">
        <f t="shared" si="0"/>
        <v>45926</v>
      </c>
      <c r="L34" s="123">
        <f aca="true" t="shared" si="1" ref="L34:O34">L32</f>
        <v>5056</v>
      </c>
      <c r="M34" s="124">
        <f t="shared" si="1"/>
        <v>30618</v>
      </c>
      <c r="N34" s="124">
        <f t="shared" si="1"/>
        <v>976</v>
      </c>
      <c r="O34" s="125">
        <f t="shared" si="1"/>
        <v>9276</v>
      </c>
    </row>
    <row r="35" spans="1:15" ht="24.75" customHeight="1" thickBot="1">
      <c r="A35" s="70" t="s">
        <v>15</v>
      </c>
      <c r="B35" s="71"/>
      <c r="C35" s="84">
        <f>C34-C33</f>
        <v>2229</v>
      </c>
      <c r="D35" s="41">
        <f>D34-D33</f>
        <v>1503</v>
      </c>
      <c r="E35" s="84">
        <f>F35+K35</f>
        <v>725</v>
      </c>
      <c r="F35" s="84">
        <f>G35+H35+I35+J35</f>
        <v>-17768</v>
      </c>
      <c r="G35" s="85">
        <f>G34-G33</f>
        <v>-17613</v>
      </c>
      <c r="H35" s="41">
        <f>H34-H33</f>
        <v>3553</v>
      </c>
      <c r="I35" s="41">
        <f>I34-I33</f>
        <v>354</v>
      </c>
      <c r="J35" s="73">
        <f>J34-J33</f>
        <v>-4062</v>
      </c>
      <c r="K35" s="231">
        <f t="shared" si="0"/>
        <v>18493</v>
      </c>
      <c r="L35" s="86">
        <f>L34-L33</f>
        <v>2036</v>
      </c>
      <c r="M35" s="87">
        <f aca="true" t="shared" si="2" ref="M35:O35">M34-M33</f>
        <v>12329</v>
      </c>
      <c r="N35" s="87">
        <f t="shared" si="2"/>
        <v>393</v>
      </c>
      <c r="O35" s="110">
        <f t="shared" si="2"/>
        <v>3735</v>
      </c>
    </row>
    <row r="36" spans="1:15" s="2" customFormat="1" ht="30.75" customHeight="1" thickBot="1">
      <c r="A36" s="296" t="s">
        <v>73</v>
      </c>
      <c r="B36" s="297"/>
      <c r="C36" s="297"/>
      <c r="D36" s="297"/>
      <c r="E36" s="298">
        <v>99770.19</v>
      </c>
      <c r="F36" s="299"/>
      <c r="G36" s="77"/>
      <c r="H36" s="77"/>
      <c r="I36" s="77"/>
      <c r="J36" s="77"/>
      <c r="K36" s="88"/>
      <c r="L36" s="77"/>
      <c r="M36" s="77"/>
      <c r="N36" s="77"/>
      <c r="O36" s="77"/>
    </row>
    <row r="37" ht="12.75">
      <c r="D37" s="89"/>
    </row>
    <row r="38" spans="1:15" s="2" customFormat="1" ht="12.75" hidden="1">
      <c r="A38" s="266" t="s">
        <v>16</v>
      </c>
      <c r="B38" s="269" t="s">
        <v>17</v>
      </c>
      <c r="C38" s="272"/>
      <c r="D38" s="273"/>
      <c r="E38" s="272"/>
      <c r="F38" s="272"/>
      <c r="G38" s="274"/>
      <c r="H38" s="274"/>
      <c r="I38" s="274"/>
      <c r="J38" s="274"/>
      <c r="K38" s="272"/>
      <c r="L38" s="274"/>
      <c r="M38" s="274"/>
      <c r="N38" s="274"/>
      <c r="O38" s="274"/>
    </row>
    <row r="39" spans="1:15" s="2" customFormat="1" ht="12.75" customHeight="1" hidden="1">
      <c r="A39" s="267"/>
      <c r="B39" s="270"/>
      <c r="C39" s="272"/>
      <c r="D39" s="273"/>
      <c r="E39" s="272"/>
      <c r="F39" s="272"/>
      <c r="G39" s="273"/>
      <c r="H39" s="273"/>
      <c r="I39" s="273"/>
      <c r="J39" s="273"/>
      <c r="K39" s="272"/>
      <c r="L39" s="273"/>
      <c r="M39" s="273"/>
      <c r="N39" s="273"/>
      <c r="O39" s="273"/>
    </row>
    <row r="40" spans="1:15" s="90" customFormat="1" ht="60" customHeight="1" hidden="1">
      <c r="A40" s="268"/>
      <c r="B40" s="271"/>
      <c r="C40" s="272"/>
      <c r="D40" s="273"/>
      <c r="E40" s="272"/>
      <c r="F40" s="272"/>
      <c r="G40" s="273"/>
      <c r="H40" s="273"/>
      <c r="I40" s="273"/>
      <c r="J40" s="273"/>
      <c r="K40" s="272"/>
      <c r="L40" s="273"/>
      <c r="M40" s="273"/>
      <c r="N40" s="273"/>
      <c r="O40" s="273"/>
    </row>
    <row r="41" spans="1:15" ht="12.75" hidden="1">
      <c r="A41" s="91" t="s">
        <v>14</v>
      </c>
      <c r="B41" s="92">
        <f>2.2</f>
        <v>2.2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18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19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20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15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customHeight="1" hidden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2:8" ht="12.75">
      <c r="B48" s="1" t="s">
        <v>21</v>
      </c>
      <c r="H48" s="1" t="s">
        <v>22</v>
      </c>
    </row>
    <row r="50" spans="2:8" ht="12.75">
      <c r="B50" s="1" t="s">
        <v>45</v>
      </c>
      <c r="H50" s="1" t="s">
        <v>74</v>
      </c>
    </row>
    <row r="52" spans="2:8" ht="12.75">
      <c r="B52" s="1" t="s">
        <v>46</v>
      </c>
      <c r="H52" s="1" t="s">
        <v>47</v>
      </c>
    </row>
  </sheetData>
  <mergeCells count="38">
    <mergeCell ref="A36:D36"/>
    <mergeCell ref="E36:F36"/>
    <mergeCell ref="I11:I12"/>
    <mergeCell ref="J11:J12"/>
    <mergeCell ref="L11:L12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N39:N40"/>
    <mergeCell ref="A38:A40"/>
    <mergeCell ref="B38:B40"/>
    <mergeCell ref="C38:C40"/>
    <mergeCell ref="D38:D40"/>
    <mergeCell ref="E38:E40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 topLeftCell="A1">
      <selection activeCell="J49" sqref="J49"/>
    </sheetView>
  </sheetViews>
  <sheetFormatPr defaultColWidth="9.00390625" defaultRowHeight="12.75"/>
  <cols>
    <col min="1" max="1" width="6.25390625" style="217" customWidth="1"/>
    <col min="2" max="2" width="8.875" style="218" customWidth="1"/>
    <col min="3" max="3" width="43.625" style="219" customWidth="1"/>
    <col min="4" max="4" width="7.875" style="220" customWidth="1"/>
    <col min="5" max="5" width="10.00390625" style="220" customWidth="1"/>
    <col min="6" max="6" width="11.375" style="221" customWidth="1"/>
    <col min="7" max="7" width="9.125" style="222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5.75">
      <c r="A1" s="300" t="s">
        <v>26</v>
      </c>
      <c r="B1" s="300"/>
      <c r="C1" s="300"/>
      <c r="D1" s="300"/>
      <c r="E1" s="300"/>
      <c r="F1" s="300"/>
      <c r="G1" s="300"/>
    </row>
    <row r="2" spans="1:7" ht="18.75" thickBot="1">
      <c r="A2" s="301" t="s">
        <v>59</v>
      </c>
      <c r="B2" s="301"/>
      <c r="C2" s="301"/>
      <c r="D2" s="301"/>
      <c r="E2" s="301"/>
      <c r="F2" s="301"/>
      <c r="G2" s="301"/>
    </row>
    <row r="3" spans="1:7" ht="27" thickBot="1">
      <c r="A3" s="302" t="s">
        <v>27</v>
      </c>
      <c r="B3" s="303"/>
      <c r="C3" s="303"/>
      <c r="D3" s="303"/>
      <c r="E3" s="303"/>
      <c r="F3" s="303"/>
      <c r="G3" s="304"/>
    </row>
    <row r="4" spans="1:7" ht="13.5" thickBot="1">
      <c r="A4" s="138"/>
      <c r="B4" s="139"/>
      <c r="C4" s="140"/>
      <c r="D4" s="141"/>
      <c r="E4" s="141"/>
      <c r="F4" s="142"/>
      <c r="G4" s="143"/>
    </row>
    <row r="5" spans="1:7" ht="13.5" thickBot="1">
      <c r="A5" s="144" t="s">
        <v>28</v>
      </c>
      <c r="B5" s="145" t="s">
        <v>29</v>
      </c>
      <c r="C5" s="146" t="s">
        <v>30</v>
      </c>
      <c r="D5" s="147" t="s">
        <v>31</v>
      </c>
      <c r="E5" s="148" t="s">
        <v>32</v>
      </c>
      <c r="F5" s="149" t="s">
        <v>33</v>
      </c>
      <c r="G5" s="150" t="s">
        <v>67</v>
      </c>
    </row>
    <row r="6" spans="1:7" ht="12.75" customHeight="1">
      <c r="A6" s="151"/>
      <c r="B6" s="152"/>
      <c r="C6" s="153" t="s">
        <v>34</v>
      </c>
      <c r="D6" s="148"/>
      <c r="E6" s="148"/>
      <c r="F6" s="154"/>
      <c r="G6" s="155"/>
    </row>
    <row r="7" spans="1:7" ht="12.75" customHeight="1">
      <c r="A7" s="165"/>
      <c r="B7" s="311" t="s">
        <v>62</v>
      </c>
      <c r="C7" s="250" t="s">
        <v>63</v>
      </c>
      <c r="D7" s="234" t="s">
        <v>40</v>
      </c>
      <c r="E7" s="234">
        <v>1</v>
      </c>
      <c r="F7" s="309">
        <v>1128.66</v>
      </c>
      <c r="G7" s="232"/>
    </row>
    <row r="8" spans="1:7" ht="17.25" customHeight="1">
      <c r="A8" s="165"/>
      <c r="B8" s="312"/>
      <c r="C8" s="235" t="s">
        <v>68</v>
      </c>
      <c r="D8" s="233" t="s">
        <v>40</v>
      </c>
      <c r="E8" s="233">
        <v>1</v>
      </c>
      <c r="F8" s="310"/>
      <c r="G8" s="232"/>
    </row>
    <row r="9" spans="1:7" ht="13.5" thickBot="1">
      <c r="A9" s="158"/>
      <c r="B9" s="159"/>
      <c r="C9" s="160"/>
      <c r="D9" s="161"/>
      <c r="E9" s="162" t="s">
        <v>35</v>
      </c>
      <c r="F9" s="163">
        <f>SUM(F7)</f>
        <v>1129</v>
      </c>
      <c r="G9" s="164"/>
    </row>
    <row r="10" spans="1:10" ht="12.75">
      <c r="A10" s="165"/>
      <c r="B10" s="260"/>
      <c r="C10" s="166" t="s">
        <v>36</v>
      </c>
      <c r="D10" s="256"/>
      <c r="E10" s="167"/>
      <c r="F10" s="168"/>
      <c r="G10" s="169"/>
      <c r="J10" s="157"/>
    </row>
    <row r="11" spans="1:10" ht="21.75" customHeight="1">
      <c r="A11" s="165"/>
      <c r="B11" s="236" t="s">
        <v>49</v>
      </c>
      <c r="C11" s="237" t="s">
        <v>52</v>
      </c>
      <c r="D11" s="238" t="s">
        <v>48</v>
      </c>
      <c r="E11" s="238">
        <v>290.6</v>
      </c>
      <c r="F11" s="239">
        <f>E11*1.8</f>
        <v>523.08</v>
      </c>
      <c r="G11" s="264">
        <v>1.8</v>
      </c>
      <c r="J11" s="157"/>
    </row>
    <row r="12" spans="1:10" ht="28.5" customHeight="1">
      <c r="A12" s="165"/>
      <c r="B12" s="236" t="s">
        <v>50</v>
      </c>
      <c r="C12" s="240" t="s">
        <v>53</v>
      </c>
      <c r="D12" s="238" t="s">
        <v>48</v>
      </c>
      <c r="E12" s="238">
        <v>290.6</v>
      </c>
      <c r="F12" s="239">
        <f>E12*1.8</f>
        <v>523.08</v>
      </c>
      <c r="G12" s="264">
        <v>1.8</v>
      </c>
      <c r="J12" s="157"/>
    </row>
    <row r="13" spans="1:7" ht="13.5" thickBot="1">
      <c r="A13" s="158"/>
      <c r="B13" s="173"/>
      <c r="C13" s="174"/>
      <c r="D13" s="175"/>
      <c r="E13" s="162" t="s">
        <v>35</v>
      </c>
      <c r="F13" s="163">
        <f>SUM(F11:F12)</f>
        <v>1046</v>
      </c>
      <c r="G13" s="176"/>
    </row>
    <row r="14" spans="1:7" s="179" customFormat="1" ht="12.75">
      <c r="A14" s="177"/>
      <c r="B14" s="258"/>
      <c r="C14" s="178" t="s">
        <v>37</v>
      </c>
      <c r="D14" s="259"/>
      <c r="E14" s="259"/>
      <c r="F14" s="168"/>
      <c r="G14" s="169"/>
    </row>
    <row r="15" spans="1:7" s="179" customFormat="1" ht="12.75">
      <c r="A15" s="188"/>
      <c r="B15" s="189" t="s">
        <v>60</v>
      </c>
      <c r="C15" s="249" t="s">
        <v>61</v>
      </c>
      <c r="D15" s="190" t="s">
        <v>51</v>
      </c>
      <c r="E15" s="190">
        <v>5</v>
      </c>
      <c r="F15" s="261">
        <v>1484.45</v>
      </c>
      <c r="G15" s="172"/>
    </row>
    <row r="16" spans="1:7" s="179" customFormat="1" ht="12.75">
      <c r="A16" s="188"/>
      <c r="B16" s="307" t="s">
        <v>62</v>
      </c>
      <c r="C16" s="249" t="s">
        <v>64</v>
      </c>
      <c r="D16" s="190"/>
      <c r="E16" s="190"/>
      <c r="F16" s="305">
        <v>1122.2</v>
      </c>
      <c r="G16" s="172"/>
    </row>
    <row r="17" spans="1:7" s="179" customFormat="1" ht="12.75">
      <c r="A17" s="188"/>
      <c r="B17" s="308"/>
      <c r="C17" s="249" t="s">
        <v>65</v>
      </c>
      <c r="D17" s="190" t="s">
        <v>40</v>
      </c>
      <c r="E17" s="190">
        <v>1</v>
      </c>
      <c r="F17" s="306"/>
      <c r="G17" s="172"/>
    </row>
    <row r="18" spans="1:7" s="179" customFormat="1" ht="13.5" thickBot="1">
      <c r="A18" s="180"/>
      <c r="B18" s="181"/>
      <c r="C18" s="182"/>
      <c r="D18" s="183"/>
      <c r="E18" s="162" t="s">
        <v>35</v>
      </c>
      <c r="F18" s="163">
        <f>SUM(F15:F17)</f>
        <v>2607</v>
      </c>
      <c r="G18" s="176"/>
    </row>
    <row r="19" spans="1:7" s="179" customFormat="1" ht="12.75">
      <c r="A19" s="177"/>
      <c r="B19" s="258"/>
      <c r="C19" s="178" t="s">
        <v>37</v>
      </c>
      <c r="D19" s="259"/>
      <c r="E19" s="259"/>
      <c r="F19" s="168"/>
      <c r="G19" s="169"/>
    </row>
    <row r="20" spans="1:7" s="179" customFormat="1" ht="12.75">
      <c r="A20" s="177"/>
      <c r="B20" s="258"/>
      <c r="C20" s="184" t="s">
        <v>36</v>
      </c>
      <c r="D20" s="185"/>
      <c r="E20" s="185"/>
      <c r="F20" s="186"/>
      <c r="G20" s="172"/>
    </row>
    <row r="21" spans="1:7" s="179" customFormat="1" ht="38.25">
      <c r="A21" s="177"/>
      <c r="B21" s="195" t="s">
        <v>49</v>
      </c>
      <c r="C21" s="241" t="s">
        <v>54</v>
      </c>
      <c r="D21" s="242" t="s">
        <v>48</v>
      </c>
      <c r="E21" s="238">
        <v>290.6</v>
      </c>
      <c r="F21" s="243">
        <f>E21*G21</f>
        <v>156.92</v>
      </c>
      <c r="G21" s="265">
        <v>0.54</v>
      </c>
    </row>
    <row r="22" spans="1:7" s="179" customFormat="1" ht="63.75">
      <c r="A22" s="177"/>
      <c r="B22" s="195" t="s">
        <v>50</v>
      </c>
      <c r="C22" s="244" t="s">
        <v>55</v>
      </c>
      <c r="D22" s="187" t="s">
        <v>48</v>
      </c>
      <c r="E22" s="238">
        <v>290.6</v>
      </c>
      <c r="F22" s="245">
        <f>E22*G22</f>
        <v>6913.37</v>
      </c>
      <c r="G22" s="265">
        <v>23.79</v>
      </c>
    </row>
    <row r="23" spans="1:7" ht="13.5" thickBot="1">
      <c r="A23" s="158"/>
      <c r="B23" s="173"/>
      <c r="C23" s="191"/>
      <c r="D23" s="175"/>
      <c r="E23" s="192" t="s">
        <v>35</v>
      </c>
      <c r="F23" s="163">
        <f>SUM(F21:F22)</f>
        <v>7070</v>
      </c>
      <c r="G23" s="176"/>
    </row>
    <row r="24" spans="1:7" ht="12.75">
      <c r="A24" s="165"/>
      <c r="B24" s="260"/>
      <c r="C24" s="193" t="s">
        <v>38</v>
      </c>
      <c r="D24" s="256"/>
      <c r="E24" s="256"/>
      <c r="F24" s="168"/>
      <c r="G24" s="169"/>
    </row>
    <row r="25" spans="1:7" ht="15.75">
      <c r="A25" s="194"/>
      <c r="B25" s="195"/>
      <c r="C25" s="196"/>
      <c r="D25" s="197"/>
      <c r="E25" s="197"/>
      <c r="F25" s="171"/>
      <c r="G25" s="172"/>
    </row>
    <row r="26" spans="1:10" ht="12.75">
      <c r="A26" s="194"/>
      <c r="B26" s="198"/>
      <c r="C26" s="199"/>
      <c r="D26" s="253"/>
      <c r="E26" s="253"/>
      <c r="F26" s="171"/>
      <c r="G26" s="172"/>
      <c r="J26" s="157"/>
    </row>
    <row r="27" spans="1:12" ht="13.5" thickBot="1">
      <c r="A27" s="194"/>
      <c r="B27" s="254"/>
      <c r="C27" s="200"/>
      <c r="D27" s="255"/>
      <c r="E27" s="201" t="s">
        <v>35</v>
      </c>
      <c r="F27" s="163">
        <f>SUM(F25:F26)</f>
        <v>0</v>
      </c>
      <c r="G27" s="176"/>
      <c r="K27" s="202"/>
      <c r="L27" s="203"/>
    </row>
    <row r="28" spans="1:12" ht="12.75">
      <c r="A28" s="151"/>
      <c r="B28" s="251"/>
      <c r="C28" s="204" t="s">
        <v>39</v>
      </c>
      <c r="D28" s="205"/>
      <c r="E28" s="205"/>
      <c r="F28" s="206"/>
      <c r="G28" s="252"/>
      <c r="K28" s="202"/>
      <c r="L28" s="202"/>
    </row>
    <row r="29" spans="1:12" ht="12.75">
      <c r="A29" s="165"/>
      <c r="B29" s="209" t="s">
        <v>62</v>
      </c>
      <c r="C29" s="262" t="s">
        <v>66</v>
      </c>
      <c r="D29" s="261" t="s">
        <v>40</v>
      </c>
      <c r="E29" s="261">
        <v>2</v>
      </c>
      <c r="F29" s="261">
        <v>582.88</v>
      </c>
      <c r="G29" s="172"/>
      <c r="K29" s="202"/>
      <c r="L29" s="202"/>
    </row>
    <row r="30" spans="1:7" ht="13.5" thickBot="1">
      <c r="A30" s="158"/>
      <c r="B30" s="173"/>
      <c r="C30" s="207"/>
      <c r="D30" s="175"/>
      <c r="E30" s="192" t="s">
        <v>35</v>
      </c>
      <c r="F30" s="163">
        <f>F29</f>
        <v>583</v>
      </c>
      <c r="G30" s="176"/>
    </row>
    <row r="31" spans="1:7" ht="12.75">
      <c r="A31" s="165"/>
      <c r="B31" s="260"/>
      <c r="C31" s="208" t="s">
        <v>39</v>
      </c>
      <c r="D31" s="257"/>
      <c r="E31" s="170"/>
      <c r="F31" s="168"/>
      <c r="G31" s="169"/>
    </row>
    <row r="32" spans="1:7" ht="12.75">
      <c r="A32" s="156"/>
      <c r="B32" s="209"/>
      <c r="C32" s="166" t="s">
        <v>36</v>
      </c>
      <c r="D32" s="255"/>
      <c r="E32" s="201"/>
      <c r="F32" s="171"/>
      <c r="G32" s="172"/>
    </row>
    <row r="33" spans="1:7" ht="12.75">
      <c r="A33" s="156"/>
      <c r="B33" s="209" t="s">
        <v>49</v>
      </c>
      <c r="C33" s="246" t="s">
        <v>56</v>
      </c>
      <c r="D33" s="261" t="s">
        <v>57</v>
      </c>
      <c r="E33" s="247">
        <v>1</v>
      </c>
      <c r="F33" s="248">
        <f>E33*G33</f>
        <v>1757</v>
      </c>
      <c r="G33" s="263">
        <v>1757.34</v>
      </c>
    </row>
    <row r="34" spans="1:7" ht="12.75" customHeight="1">
      <c r="A34" s="156"/>
      <c r="B34" s="209" t="s">
        <v>50</v>
      </c>
      <c r="C34" s="249" t="s">
        <v>58</v>
      </c>
      <c r="D34" s="261" t="s">
        <v>40</v>
      </c>
      <c r="E34" s="247">
        <v>1</v>
      </c>
      <c r="F34" s="248">
        <f>E34*G34</f>
        <v>514</v>
      </c>
      <c r="G34" s="263">
        <v>513.6</v>
      </c>
    </row>
    <row r="35" spans="1:7" ht="13.5" thickBot="1">
      <c r="A35" s="158"/>
      <c r="B35" s="173"/>
      <c r="C35" s="207"/>
      <c r="D35" s="175"/>
      <c r="E35" s="192" t="s">
        <v>35</v>
      </c>
      <c r="F35" s="163">
        <f>SUM(F33:F34)</f>
        <v>2271</v>
      </c>
      <c r="G35" s="176"/>
    </row>
    <row r="36" spans="1:7" ht="13.5" thickBot="1">
      <c r="A36" s="210"/>
      <c r="B36" s="211"/>
      <c r="C36" s="212"/>
      <c r="D36" s="213"/>
      <c r="E36" s="214" t="s">
        <v>41</v>
      </c>
      <c r="F36" s="215">
        <f>F35+F30+F27+F18+F13+F9+F23</f>
        <v>14706</v>
      </c>
      <c r="G36" s="216"/>
    </row>
    <row r="39" spans="1:7" s="229" customFormat="1" ht="12.75">
      <c r="A39" s="223"/>
      <c r="B39" s="224" t="s">
        <v>21</v>
      </c>
      <c r="C39" s="225"/>
      <c r="D39" s="226" t="s">
        <v>22</v>
      </c>
      <c r="E39" s="226"/>
      <c r="F39" s="227"/>
      <c r="G39" s="228"/>
    </row>
  </sheetData>
  <mergeCells count="7">
    <mergeCell ref="A1:G1"/>
    <mergeCell ref="A2:G2"/>
    <mergeCell ref="A3:G3"/>
    <mergeCell ref="F16:F17"/>
    <mergeCell ref="B16:B17"/>
    <mergeCell ref="F7:F8"/>
    <mergeCell ref="B7:B8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2017-01-31T05:45:37Z</cp:lastPrinted>
  <dcterms:created xsi:type="dcterms:W3CDTF">2010-11-29T02:37:01Z</dcterms:created>
  <dcterms:modified xsi:type="dcterms:W3CDTF">2017-01-31T05:45:41Z</dcterms:modified>
  <cp:category/>
  <cp:version/>
  <cp:contentType/>
  <cp:contentStatus/>
</cp:coreProperties>
</file>