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12б" sheetId="9" r:id="rId1"/>
    <sheet name="работы" sheetId="10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<sst xmlns="http://schemas.openxmlformats.org/spreadsheetml/2006/main" count="115" uniqueCount="84">
  <si>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</si>
  <si>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</si>
  <si>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</si>
  <si>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</si>
  <si>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</si>
  <si>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</si>
  <si>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</si>
  <si>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</si>
  <si>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</si>
  <si>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</si>
  <si>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</si>
  <si>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</si>
  <si>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</si>
  <si>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</si>
  <si>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</si>
  <si>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</si>
  <si>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</si>
  <si>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</si>
  <si>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</si>
  <si>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</si>
  <si>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</si>
  <si>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</si>
  <si>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</si>
  <si>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</si>
  <si>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</si>
  <si>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</si>
  <si>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>Улица  Дружбы, дом 12б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</si>
  <si>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</si>
  <si>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</si>
  <si>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</si>
  <si>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</si>
  <si>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</si>
  <si>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</si>
  <si>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</si>
  <si>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</si>
  <si>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август</t>
  </si>
  <si>
    <t>м2</t>
  </si>
  <si>
    <t>шт</t>
  </si>
  <si>
    <t>Всего:</t>
  </si>
  <si>
    <t>Техническое обслуживание</t>
  </si>
  <si>
    <t>Сантехнические работы</t>
  </si>
  <si>
    <t>май</t>
  </si>
  <si>
    <t>Электротехнические работы</t>
  </si>
  <si>
    <t>ИТОГО:</t>
  </si>
  <si>
    <t>шт.</t>
  </si>
  <si>
    <r>
      <t xml:space="preserve">ул. Дружбы, д.12б-  </t>
    </r>
    <r>
      <rPr>
        <b/>
        <sz val="20"/>
        <color indexed="10"/>
        <rFont val="Arial Cyr"/>
        <family val="2"/>
      </rPr>
      <t>ООО "Статус 2"</t>
    </r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</si>
  <si>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</si>
  <si>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</si>
  <si>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</si>
  <si>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</si>
  <si>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</si>
  <si>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</si>
  <si>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</si>
  <si>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</si>
  <si>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</si>
  <si>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</si>
  <si>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</si>
  <si>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</si>
  <si>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 xml:space="preserve">зашивка слуховых окон </t>
  </si>
  <si>
    <t>Зашивка оконных проемов и дверей</t>
  </si>
  <si>
    <t>23</t>
  </si>
  <si>
    <t>Установка заглушек диаметром трубопроводов до 100 мм</t>
  </si>
  <si>
    <t>Заглушки для стальных труб</t>
  </si>
  <si>
    <t>Январь</t>
  </si>
  <si>
    <t>Смена вентилей и клапанов обратных муфтовых диаметров</t>
  </si>
  <si>
    <t xml:space="preserve">Кран шаровой стандартный муффтовый с ручкой-рычагом </t>
  </si>
  <si>
    <t>Смена муфт у трубовпроводов диаметром до 50 мм</t>
  </si>
  <si>
    <t>Соединительная арматура трубопроводов, переход</t>
  </si>
  <si>
    <t>Фитинг Ду.20</t>
  </si>
  <si>
    <t>100шт.</t>
  </si>
  <si>
    <t>100 м</t>
  </si>
  <si>
    <t>10 шт.</t>
  </si>
  <si>
    <t>ППР эл.оборудования</t>
  </si>
  <si>
    <t>Прим-ие</t>
  </si>
  <si>
    <t>Смена полиэтиленовых канализационных труб.</t>
  </si>
  <si>
    <t xml:space="preserve">Трубопровод из водогазопроводных труб с фитингами </t>
  </si>
  <si>
    <t>за 2016г.</t>
  </si>
  <si>
    <t>Отчет Обслуживающей организации ООО " Статус2"  по выполнению работ по содержанию и текущему ремонту жилого фонда, 2016г.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</si>
  <si>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</si>
  <si>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</si>
  <si>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</si>
  <si>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ЖКУ
на 01.01.2017г. составляет:</t>
  </si>
  <si>
    <t>Услуга организации начисления,сбора,распределения и перерасчета платежей</t>
  </si>
  <si>
    <t>О.А. Доброгорский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</si>
</sst>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_р_."/>
  </numFmts>
  <fonts count="29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i/>
      <sz val="11"/>
      <name val="Arial Cyr"/>
      <family val="2"/>
    </font>
    <font>
      <sz val="11"/>
      <name val="Arial Cyr"/>
      <family val="2"/>
    </font>
    <font>
      <sz val="10"/>
      <color indexed="8"/>
      <name val="Times New Roman"/>
      <family val="1"/>
    </font>
    <font>
      <sz val="8"/>
      <name val="Verdana"/>
      <family val="2"/>
    </font>
    <font>
      <b/>
      <i/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>
      <alignment vertical="top"/>
      <protection locked="0"/>
    </xf>
  </cellStyleXfs>
  <cellXfs count="3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6" xfId="0" applyFont="1" applyBorder="1" applyAlignment="1">
      <alignment vertical="center" wrapText="1"/>
    </xf>
    <xf numFmtId="9" fontId="7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9" fontId="7" fillId="0" borderId="11" xfId="0" applyNumberFormat="1" applyFont="1" applyBorder="1" applyAlignment="1">
      <alignment horizontal="center" vertical="center"/>
    </xf>
    <xf numFmtId="165" fontId="8" fillId="0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8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7" fontId="8" fillId="0" borderId="6" xfId="0" applyNumberFormat="1" applyFont="1" applyFill="1" applyBorder="1" applyAlignment="1">
      <alignment horizontal="center" vertical="center"/>
    </xf>
    <xf numFmtId="165" fontId="9" fillId="0" borderId="27" xfId="0" applyNumberFormat="1" applyFont="1" applyBorder="1" applyAlignment="1">
      <alignment horizontal="center" vertical="center"/>
    </xf>
    <xf numFmtId="166" fontId="9" fillId="0" borderId="27" xfId="0" applyNumberFormat="1" applyFont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7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8" fillId="0" borderId="29" xfId="0" applyNumberFormat="1" applyFont="1" applyBorder="1" applyAlignment="1">
      <alignment horizontal="left" vertical="center" wrapText="1"/>
    </xf>
    <xf numFmtId="3" fontId="8" fillId="0" borderId="2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left" vertical="center" wrapText="1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left" vertical="center" wrapText="1"/>
    </xf>
    <xf numFmtId="3" fontId="8" fillId="0" borderId="3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 wrapText="1"/>
    </xf>
    <xf numFmtId="1" fontId="9" fillId="0" borderId="31" xfId="0" applyNumberFormat="1" applyFont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34" xfId="0" applyNumberFormat="1" applyFont="1" applyFill="1" applyBorder="1" applyAlignment="1">
      <alignment horizontal="center"/>
    </xf>
    <xf numFmtId="0" fontId="2" fillId="4" borderId="0" xfId="0" applyFont="1" applyFill="1"/>
    <xf numFmtId="0" fontId="8" fillId="3" borderId="11" xfId="0" applyFont="1" applyFill="1" applyBorder="1" applyAlignment="1">
      <alignment vertical="center" wrapText="1"/>
    </xf>
    <xf numFmtId="9" fontId="7" fillId="3" borderId="11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9" fillId="3" borderId="35" xfId="0" applyNumberFormat="1" applyFont="1" applyFill="1" applyBorder="1" applyAlignment="1">
      <alignment horizontal="center" vertical="center"/>
    </xf>
    <xf numFmtId="165" fontId="9" fillId="3" borderId="24" xfId="0" applyNumberFormat="1" applyFont="1" applyFill="1" applyBorder="1" applyAlignment="1">
      <alignment horizontal="center" vertical="center"/>
    </xf>
    <xf numFmtId="165" fontId="9" fillId="3" borderId="25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10" fontId="7" fillId="5" borderId="6" xfId="0" applyNumberFormat="1" applyFont="1" applyFill="1" applyBorder="1" applyAlignment="1">
      <alignment horizontal="center" vertical="center"/>
    </xf>
    <xf numFmtId="167" fontId="8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9" fillId="5" borderId="27" xfId="0" applyNumberFormat="1" applyFont="1" applyFill="1" applyBorder="1" applyAlignment="1">
      <alignment horizontal="center" vertical="center"/>
    </xf>
    <xf numFmtId="165" fontId="9" fillId="5" borderId="9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4" fontId="15" fillId="0" borderId="33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textRotation="90" wrapText="1"/>
    </xf>
    <xf numFmtId="0" fontId="15" fillId="0" borderId="4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4" fontId="19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4" fontId="0" fillId="0" borderId="0" xfId="0" applyNumberFormat="1"/>
    <xf numFmtId="0" fontId="20" fillId="0" borderId="39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top" wrapText="1"/>
    </xf>
    <xf numFmtId="0" fontId="17" fillId="0" borderId="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 textRotation="90" wrapText="1"/>
    </xf>
    <xf numFmtId="0" fontId="19" fillId="0" borderId="39" xfId="0" applyFont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/>
    </xf>
    <xf numFmtId="4" fontId="0" fillId="4" borderId="39" xfId="0" applyNumberFormat="1" applyFill="1" applyBorder="1"/>
    <xf numFmtId="0" fontId="0" fillId="4" borderId="42" xfId="0" applyFill="1" applyBorder="1"/>
    <xf numFmtId="0" fontId="15" fillId="4" borderId="8" xfId="0" applyFont="1" applyFill="1" applyBorder="1" applyAlignment="1">
      <alignment horizontal="center" vertical="center" textRotation="90" wrapText="1"/>
    </xf>
    <xf numFmtId="0" fontId="0" fillId="4" borderId="43" xfId="0" applyFill="1" applyBorder="1"/>
    <xf numFmtId="0" fontId="15" fillId="4" borderId="23" xfId="0" applyFont="1" applyFill="1" applyBorder="1" applyAlignment="1">
      <alignment horizontal="center" vertical="center" textRotation="90" wrapText="1"/>
    </xf>
    <xf numFmtId="0" fontId="18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19" fillId="0" borderId="44" xfId="0" applyFont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/>
    </xf>
    <xf numFmtId="4" fontId="0" fillId="4" borderId="44" xfId="0" applyNumberFormat="1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4" fontId="0" fillId="4" borderId="39" xfId="0" applyNumberFormat="1" applyFill="1" applyBorder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9" fillId="0" borderId="24" xfId="0" applyFont="1" applyBorder="1" applyAlignment="1">
      <alignment horizontal="center" vertical="center"/>
    </xf>
    <xf numFmtId="4" fontId="21" fillId="0" borderId="9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5" fillId="0" borderId="8" xfId="0" applyFont="1" applyBorder="1" applyAlignment="1">
      <alignment horizontal="center" vertical="center" textRotation="90" wrapText="1"/>
    </xf>
    <xf numFmtId="0" fontId="0" fillId="0" borderId="24" xfId="0" applyBorder="1" applyAlignment="1">
      <alignment vertical="center" wrapText="1"/>
    </xf>
    <xf numFmtId="0" fontId="19" fillId="0" borderId="44" xfId="0" applyFont="1" applyBorder="1" applyAlignment="1">
      <alignment horizontal="center" vertical="center"/>
    </xf>
    <xf numFmtId="4" fontId="19" fillId="0" borderId="44" xfId="0" applyNumberFormat="1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0" fontId="15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9" fillId="0" borderId="19" xfId="0" applyFont="1" applyBorder="1" applyAlignment="1">
      <alignment horizontal="center" vertical="center"/>
    </xf>
    <xf numFmtId="4" fontId="19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15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5" fillId="0" borderId="36" xfId="0" applyFont="1" applyBorder="1" applyAlignment="1">
      <alignment horizontal="center" vertical="center" textRotation="90" wrapText="1"/>
    </xf>
    <xf numFmtId="0" fontId="18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9" fillId="4" borderId="33" xfId="0" applyFont="1" applyFill="1" applyBorder="1" applyAlignment="1">
      <alignment horizontal="center" vertical="center"/>
    </xf>
    <xf numFmtId="4" fontId="19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4" fontId="0" fillId="0" borderId="33" xfId="0" applyNumberForma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left"/>
    </xf>
    <xf numFmtId="0" fontId="18" fillId="0" borderId="4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left" vertical="top" wrapText="1"/>
    </xf>
    <xf numFmtId="0" fontId="25" fillId="0" borderId="9" xfId="0" applyFont="1" applyBorder="1" applyAlignment="1">
      <alignment horizontal="center" vertical="center" wrapText="1"/>
    </xf>
    <xf numFmtId="4" fontId="23" fillId="4" borderId="9" xfId="0" applyNumberFormat="1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left" vertical="top" wrapText="1"/>
    </xf>
    <xf numFmtId="0" fontId="18" fillId="4" borderId="45" xfId="0" applyFont="1" applyFill="1" applyBorder="1" applyAlignment="1">
      <alignment vertical="center"/>
    </xf>
    <xf numFmtId="0" fontId="26" fillId="4" borderId="45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left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top" wrapText="1"/>
    </xf>
    <xf numFmtId="168" fontId="1" fillId="0" borderId="9" xfId="0" applyNumberFormat="1" applyFont="1" applyBorder="1" applyAlignment="1">
      <alignment vertical="center"/>
    </xf>
    <xf numFmtId="0" fontId="17" fillId="4" borderId="9" xfId="0" applyFont="1" applyFill="1" applyBorder="1" applyAlignment="1">
      <alignment horizontal="center" vertical="top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wrapText="1"/>
    </xf>
    <xf numFmtId="0" fontId="17" fillId="4" borderId="9" xfId="0" applyFont="1" applyFill="1" applyBorder="1" applyAlignment="1">
      <alignment horizontal="center" wrapText="1"/>
    </xf>
    <xf numFmtId="49" fontId="17" fillId="4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4" borderId="4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top" wrapText="1"/>
    </xf>
    <xf numFmtId="0" fontId="22" fillId="0" borderId="9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46" xfId="0" applyFont="1" applyFill="1" applyBorder="1" applyAlignment="1" applyProtection="1">
      <alignment horizontal="center" vertical="center" textRotation="90" wrapText="1"/>
      <protection locked="0"/>
    </xf>
    <xf numFmtId="0" fontId="8" fillId="0" borderId="47" xfId="0" applyFont="1" applyFill="1" applyBorder="1" applyAlignment="1" applyProtection="1">
      <alignment horizontal="center" vertical="center" textRotation="90" wrapText="1"/>
      <protection locked="0"/>
    </xf>
    <xf numFmtId="0" fontId="8" fillId="0" borderId="29" xfId="0" applyFont="1" applyFill="1" applyBorder="1" applyAlignment="1" applyProtection="1">
      <alignment horizontal="center" vertical="center" textRotation="90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1" fontId="8" fillId="2" borderId="1" xfId="0" applyNumberFormat="1" applyFont="1" applyFill="1" applyBorder="1" applyAlignment="1" applyProtection="1">
      <alignment horizontal="left" vertical="center" wrapText="1"/>
      <protection locked="0"/>
    </xf>
    <xf numFmtId="1" fontId="8" fillId="2" borderId="6" xfId="0" applyNumberFormat="1" applyFont="1" applyFill="1" applyBorder="1" applyAlignment="1" applyProtection="1">
      <alignment horizontal="left" vertical="center" wrapText="1"/>
      <protection locked="0"/>
    </xf>
    <xf numFmtId="1" fontId="8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8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6" borderId="50" xfId="0" applyFont="1" applyFill="1" applyBorder="1" applyAlignment="1">
      <alignment horizontal="center" vertical="center"/>
    </xf>
    <xf numFmtId="0" fontId="13" fillId="6" borderId="51" xfId="0" applyFont="1" applyFill="1" applyBorder="1" applyAlignment="1">
      <alignment horizontal="center" vertical="center"/>
    </xf>
    <xf numFmtId="0" fontId="13" fillId="6" borderId="52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51"/>
  <sheetViews>
    <sheetView tabSelected="1" workbookViewId="0" topLeftCell="A1">
      <selection activeCell="E36" sqref="E36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38" t="s">
        <v>46</v>
      </c>
      <c r="L2" s="238"/>
      <c r="M2" s="238"/>
      <c r="N2" s="238"/>
    </row>
    <row r="3" spans="11:14" ht="15.75">
      <c r="K3" s="238" t="s">
        <v>47</v>
      </c>
      <c r="L3" s="238"/>
      <c r="M3" s="238"/>
      <c r="N3" s="238"/>
    </row>
    <row r="4" spans="11:14" ht="15.75">
      <c r="K4" s="238" t="s">
        <v>48</v>
      </c>
      <c r="L4" s="238"/>
      <c r="M4" s="238"/>
      <c r="N4" s="238"/>
    </row>
    <row r="6" spans="1:15" s="3" customFormat="1" ht="15.75">
      <c r="A6" s="277" t="s">
        <v>77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</row>
    <row r="7" spans="1:15" ht="18.75">
      <c r="A7" s="278" t="s">
        <v>26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1:15" ht="19.5" thickBot="1">
      <c r="A8" s="4" t="s">
        <v>0</v>
      </c>
      <c r="B8" s="138"/>
      <c r="C8" s="138"/>
      <c r="E8" s="137">
        <v>740.7</v>
      </c>
      <c r="F8" s="138"/>
      <c r="G8" s="138"/>
      <c r="H8" s="138"/>
      <c r="I8" s="138"/>
      <c r="J8" s="138"/>
      <c r="K8" s="138"/>
      <c r="L8" s="138"/>
      <c r="M8" s="138"/>
      <c r="N8" s="138"/>
      <c r="O8" s="138"/>
    </row>
    <row r="9" spans="1:15" s="5" customFormat="1" ht="14.25" customHeight="1">
      <c r="A9" s="279" t="s">
        <v>1</v>
      </c>
      <c r="B9" s="281" t="s">
        <v>2</v>
      </c>
      <c r="C9" s="284" t="s">
        <v>3</v>
      </c>
      <c r="D9" s="319" t="s">
        <v>82</v>
      </c>
      <c r="E9" s="284" t="s">
        <v>4</v>
      </c>
      <c r="F9" s="286" t="s">
        <v>5</v>
      </c>
      <c r="G9" s="288" t="s">
        <v>6</v>
      </c>
      <c r="H9" s="288"/>
      <c r="I9" s="288"/>
      <c r="J9" s="289"/>
      <c r="K9" s="286" t="s">
        <v>7</v>
      </c>
      <c r="L9" s="290" t="s">
        <v>6</v>
      </c>
      <c r="M9" s="290"/>
      <c r="N9" s="290"/>
      <c r="O9" s="291"/>
    </row>
    <row r="10" spans="1:15" s="5" customFormat="1" ht="37.5" customHeight="1">
      <c r="A10" s="280"/>
      <c r="B10" s="282"/>
      <c r="C10" s="285"/>
      <c r="D10" s="320"/>
      <c r="E10" s="285"/>
      <c r="F10" s="287"/>
      <c r="G10" s="292" t="s">
        <v>8</v>
      </c>
      <c r="H10" s="292" t="s">
        <v>9</v>
      </c>
      <c r="I10" s="292" t="s">
        <v>10</v>
      </c>
      <c r="J10" s="293" t="s">
        <v>11</v>
      </c>
      <c r="K10" s="287"/>
      <c r="L10" s="294" t="s">
        <v>24</v>
      </c>
      <c r="M10" s="292" t="s">
        <v>12</v>
      </c>
      <c r="N10" s="294" t="s">
        <v>25</v>
      </c>
      <c r="O10" s="293" t="s">
        <v>13</v>
      </c>
    </row>
    <row r="11" spans="1:15" s="5" customFormat="1" ht="44.25" customHeight="1" thickBot="1">
      <c r="A11" s="280"/>
      <c r="B11" s="283"/>
      <c r="C11" s="285"/>
      <c r="D11" s="321"/>
      <c r="E11" s="285"/>
      <c r="F11" s="287"/>
      <c r="G11" s="292"/>
      <c r="H11" s="292"/>
      <c r="I11" s="292"/>
      <c r="J11" s="293"/>
      <c r="K11" s="287"/>
      <c r="L11" s="294"/>
      <c r="M11" s="292"/>
      <c r="N11" s="294"/>
      <c r="O11" s="293"/>
    </row>
    <row r="12" spans="1:15" s="15" customFormat="1" ht="14.25" customHeight="1" hidden="1">
      <c r="A12" s="6"/>
      <c r="B12" s="7"/>
      <c r="C12" s="8"/>
      <c r="D12" s="9"/>
      <c r="E12" s="10"/>
      <c r="F12" s="11"/>
      <c r="G12" s="12"/>
      <c r="H12" s="12"/>
      <c r="I12" s="12"/>
      <c r="J12" s="12"/>
      <c r="K12" s="13"/>
      <c r="L12" s="12"/>
      <c r="M12" s="12"/>
      <c r="N12" s="12"/>
      <c r="O12" s="14"/>
    </row>
    <row r="13" spans="1:15" ht="12.75" hidden="1">
      <c r="A13" s="16"/>
      <c r="B13" s="17"/>
      <c r="C13" s="18"/>
      <c r="D13" s="19"/>
      <c r="E13" s="20"/>
      <c r="F13" s="21"/>
      <c r="G13" s="22"/>
      <c r="H13" s="22"/>
      <c r="I13" s="22"/>
      <c r="J13" s="23"/>
      <c r="K13" s="24"/>
      <c r="L13" s="25"/>
      <c r="M13" s="25"/>
      <c r="N13" s="25"/>
      <c r="O13" s="26"/>
    </row>
    <row r="14" spans="1:15" ht="12.75" hidden="1">
      <c r="A14" s="16"/>
      <c r="B14" s="27"/>
      <c r="C14" s="18"/>
      <c r="D14" s="19"/>
      <c r="E14" s="20"/>
      <c r="F14" s="21"/>
      <c r="G14" s="22"/>
      <c r="H14" s="22"/>
      <c r="I14" s="22"/>
      <c r="J14" s="23"/>
      <c r="K14" s="24"/>
      <c r="L14" s="22"/>
      <c r="M14" s="22"/>
      <c r="N14" s="22"/>
      <c r="O14" s="23"/>
    </row>
    <row r="15" spans="1:15" ht="13.5" hidden="1" thickBot="1">
      <c r="A15" s="28"/>
      <c r="B15" s="29"/>
      <c r="C15" s="30"/>
      <c r="D15" s="31"/>
      <c r="E15" s="32"/>
      <c r="F15" s="33"/>
      <c r="G15" s="34"/>
      <c r="H15" s="34"/>
      <c r="I15" s="34"/>
      <c r="J15" s="35"/>
      <c r="K15" s="36"/>
      <c r="L15" s="34"/>
      <c r="M15" s="34"/>
      <c r="N15" s="34"/>
      <c r="O15" s="35"/>
    </row>
    <row r="16" spans="1:15" s="48" customFormat="1" ht="13.5" hidden="1" thickBot="1">
      <c r="A16" s="37"/>
      <c r="B16" s="38"/>
      <c r="C16" s="39"/>
      <c r="D16" s="40"/>
      <c r="E16" s="41"/>
      <c r="F16" s="42"/>
      <c r="G16" s="43"/>
      <c r="H16" s="43"/>
      <c r="I16" s="43"/>
      <c r="J16" s="44"/>
      <c r="K16" s="45"/>
      <c r="L16" s="46"/>
      <c r="M16" s="46"/>
      <c r="N16" s="46"/>
      <c r="O16" s="47"/>
    </row>
    <row r="17" spans="1:15" ht="12.75" hidden="1">
      <c r="A17" s="49"/>
      <c r="B17" s="50"/>
      <c r="C17" s="51"/>
      <c r="D17" s="52"/>
      <c r="E17" s="51"/>
      <c r="F17" s="51"/>
      <c r="G17" s="52"/>
      <c r="H17" s="52"/>
      <c r="I17" s="52"/>
      <c r="J17" s="52"/>
      <c r="K17" s="53"/>
      <c r="L17" s="54"/>
      <c r="M17" s="54"/>
      <c r="N17" s="54"/>
      <c r="O17" s="55"/>
    </row>
    <row r="18" spans="1:15" s="15" customFormat="1" ht="12.75" customHeight="1" hidden="1">
      <c r="A18" s="56"/>
      <c r="B18" s="57"/>
      <c r="C18" s="58"/>
      <c r="D18" s="59"/>
      <c r="E18" s="58"/>
      <c r="F18" s="60"/>
      <c r="G18" s="61"/>
      <c r="H18" s="61"/>
      <c r="I18" s="61"/>
      <c r="J18" s="62"/>
      <c r="K18" s="60"/>
      <c r="L18" s="61"/>
      <c r="M18" s="61"/>
      <c r="N18" s="61"/>
      <c r="O18" s="62"/>
    </row>
    <row r="19" spans="1:15" ht="12.75" hidden="1">
      <c r="A19" s="16"/>
      <c r="B19" s="17"/>
      <c r="C19" s="63"/>
      <c r="D19" s="19"/>
      <c r="E19" s="63"/>
      <c r="F19" s="21"/>
      <c r="G19" s="22"/>
      <c r="H19" s="22"/>
      <c r="I19" s="22"/>
      <c r="J19" s="23"/>
      <c r="K19" s="24"/>
      <c r="L19" s="25"/>
      <c r="M19" s="25"/>
      <c r="N19" s="25"/>
      <c r="O19" s="26"/>
    </row>
    <row r="20" spans="1:15" ht="12.75" hidden="1">
      <c r="A20" s="16"/>
      <c r="B20" s="27"/>
      <c r="C20" s="63"/>
      <c r="D20" s="19"/>
      <c r="E20" s="63"/>
      <c r="F20" s="21"/>
      <c r="G20" s="22"/>
      <c r="H20" s="22"/>
      <c r="I20" s="22"/>
      <c r="J20" s="23"/>
      <c r="K20" s="24"/>
      <c r="L20" s="22"/>
      <c r="M20" s="22"/>
      <c r="N20" s="22"/>
      <c r="O20" s="23"/>
    </row>
    <row r="21" spans="1:15" ht="13.5" hidden="1" thickBot="1">
      <c r="A21" s="28"/>
      <c r="B21" s="29"/>
      <c r="C21" s="64"/>
      <c r="D21" s="31"/>
      <c r="E21" s="64"/>
      <c r="F21" s="65"/>
      <c r="G21" s="66"/>
      <c r="H21" s="66"/>
      <c r="I21" s="66"/>
      <c r="J21" s="67"/>
      <c r="K21" s="68"/>
      <c r="L21" s="66"/>
      <c r="M21" s="66"/>
      <c r="N21" s="66"/>
      <c r="O21" s="67"/>
    </row>
    <row r="22" spans="1:15" ht="13.5" hidden="1" thickBot="1">
      <c r="A22" s="69"/>
      <c r="B22" s="70"/>
      <c r="C22" s="39"/>
      <c r="D22" s="40"/>
      <c r="E22" s="39"/>
      <c r="F22" s="71"/>
      <c r="G22" s="40"/>
      <c r="H22" s="40"/>
      <c r="I22" s="40"/>
      <c r="J22" s="72"/>
      <c r="K22" s="68"/>
      <c r="L22" s="73"/>
      <c r="M22" s="73"/>
      <c r="N22" s="73"/>
      <c r="O22" s="74"/>
    </row>
    <row r="23" spans="1:15" ht="12.75" hidden="1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7"/>
      <c r="L23" s="76"/>
      <c r="M23" s="76"/>
      <c r="N23" s="76"/>
      <c r="O23" s="78"/>
    </row>
    <row r="24" spans="1:15" ht="12.75" hidden="1">
      <c r="A24" s="6"/>
      <c r="B24" s="7"/>
      <c r="C24" s="8"/>
      <c r="D24" s="9"/>
      <c r="E24" s="8"/>
      <c r="F24" s="11"/>
      <c r="G24" s="12"/>
      <c r="H24" s="12"/>
      <c r="I24" s="12"/>
      <c r="J24" s="12"/>
      <c r="K24" s="11"/>
      <c r="L24" s="12"/>
      <c r="M24" s="12"/>
      <c r="N24" s="12"/>
      <c r="O24" s="14"/>
    </row>
    <row r="25" spans="1:15" ht="12.75" hidden="1">
      <c r="A25" s="16"/>
      <c r="B25" s="17"/>
      <c r="C25" s="63"/>
      <c r="D25" s="19"/>
      <c r="E25" s="63"/>
      <c r="F25" s="21"/>
      <c r="G25" s="22"/>
      <c r="H25" s="22"/>
      <c r="I25" s="22"/>
      <c r="J25" s="23"/>
      <c r="K25" s="24"/>
      <c r="L25" s="25"/>
      <c r="M25" s="25"/>
      <c r="N25" s="25"/>
      <c r="O25" s="26"/>
    </row>
    <row r="26" spans="1:15" ht="26.25" customHeight="1" hidden="1">
      <c r="A26" s="16"/>
      <c r="B26" s="27"/>
      <c r="C26" s="63"/>
      <c r="D26" s="19"/>
      <c r="E26" s="63"/>
      <c r="F26" s="21"/>
      <c r="G26" s="22"/>
      <c r="H26" s="22"/>
      <c r="I26" s="22"/>
      <c r="J26" s="23"/>
      <c r="K26" s="24"/>
      <c r="L26" s="22"/>
      <c r="M26" s="22"/>
      <c r="N26" s="22"/>
      <c r="O26" s="23"/>
    </row>
    <row r="27" spans="1:15" ht="13.5" hidden="1" thickBot="1">
      <c r="A27" s="28"/>
      <c r="B27" s="29"/>
      <c r="C27" s="64"/>
      <c r="D27" s="31"/>
      <c r="E27" s="64"/>
      <c r="F27" s="65"/>
      <c r="G27" s="66"/>
      <c r="H27" s="66"/>
      <c r="I27" s="66"/>
      <c r="J27" s="67"/>
      <c r="K27" s="68"/>
      <c r="L27" s="66"/>
      <c r="M27" s="66"/>
      <c r="N27" s="66"/>
      <c r="O27" s="67"/>
    </row>
    <row r="28" spans="1:15" ht="13.5" hidden="1" thickBot="1">
      <c r="A28" s="69"/>
      <c r="B28" s="70"/>
      <c r="C28" s="39"/>
      <c r="D28" s="40"/>
      <c r="E28" s="39"/>
      <c r="F28" s="71"/>
      <c r="G28" s="40"/>
      <c r="H28" s="40"/>
      <c r="I28" s="40"/>
      <c r="J28" s="72"/>
      <c r="K28" s="65"/>
      <c r="L28" s="73"/>
      <c r="M28" s="73"/>
      <c r="N28" s="73"/>
      <c r="O28" s="74"/>
    </row>
    <row r="29" spans="1:15" ht="13.5" thickBot="1">
      <c r="A29" s="75"/>
      <c r="B29" s="76"/>
      <c r="C29" s="76"/>
      <c r="D29" s="79"/>
      <c r="E29" s="76"/>
      <c r="F29" s="76"/>
      <c r="G29" s="76"/>
      <c r="H29" s="76"/>
      <c r="I29" s="76"/>
      <c r="J29" s="76"/>
      <c r="K29" s="77"/>
      <c r="L29" s="76"/>
      <c r="M29" s="76"/>
      <c r="N29" s="76"/>
      <c r="O29" s="78"/>
    </row>
    <row r="30" spans="1:15" s="118" customFormat="1" ht="18" customHeight="1" thickBot="1">
      <c r="A30" s="111" t="s">
        <v>14</v>
      </c>
      <c r="B30" s="112"/>
      <c r="C30" s="113">
        <f>D30+E30</f>
        <v>15.07</v>
      </c>
      <c r="D30" s="114">
        <v>1.35</v>
      </c>
      <c r="E30" s="113">
        <f>F30+K30</f>
        <v>13.72</v>
      </c>
      <c r="F30" s="113">
        <f>G30+H30+I30+J30</f>
        <v>5.1</v>
      </c>
      <c r="G30" s="115">
        <f>4.11-1.35</f>
        <v>2.76</v>
      </c>
      <c r="H30" s="116">
        <v>1.09</v>
      </c>
      <c r="I30" s="116">
        <v>0.45</v>
      </c>
      <c r="J30" s="116">
        <v>0.8</v>
      </c>
      <c r="K30" s="113">
        <f>L30+M30+N30+O30</f>
        <v>8.62</v>
      </c>
      <c r="L30" s="115">
        <v>0.45</v>
      </c>
      <c r="M30" s="116">
        <v>5.23</v>
      </c>
      <c r="N30" s="116">
        <v>0.28</v>
      </c>
      <c r="O30" s="117">
        <v>2.66</v>
      </c>
    </row>
    <row r="31" spans="1:15" ht="24.75" customHeight="1" thickBot="1">
      <c r="A31" s="16" t="s">
        <v>78</v>
      </c>
      <c r="B31" s="17">
        <v>1</v>
      </c>
      <c r="C31" s="80">
        <f>C30*E8*12</f>
        <v>133948.2</v>
      </c>
      <c r="D31" s="19">
        <f>D30*E8*11</f>
        <v>10999</v>
      </c>
      <c r="E31" s="63">
        <f>F31+K31</f>
        <v>121949</v>
      </c>
      <c r="F31" s="63">
        <f>G31+H31+I31+J31</f>
        <v>45331</v>
      </c>
      <c r="G31" s="81">
        <f>G30/C30*C31</f>
        <v>24532</v>
      </c>
      <c r="H31" s="22">
        <f>H30/C30*C31</f>
        <v>9688</v>
      </c>
      <c r="I31" s="22">
        <f>I30/C30*C31</f>
        <v>4000</v>
      </c>
      <c r="J31" s="23">
        <f>J30/C30*C31</f>
        <v>7111</v>
      </c>
      <c r="K31" s="134">
        <f>L31+M31+N31+O31</f>
        <v>76618</v>
      </c>
      <c r="L31" s="82">
        <f>L30/C30*C31</f>
        <v>4000</v>
      </c>
      <c r="M31" s="25">
        <f>M30/C30*C31</f>
        <v>46486</v>
      </c>
      <c r="N31" s="25">
        <f>N30/C30*C31</f>
        <v>2489</v>
      </c>
      <c r="O31" s="26">
        <f>O30/C30*C31</f>
        <v>23643</v>
      </c>
    </row>
    <row r="32" spans="1:15" ht="26.25" customHeight="1" thickBot="1">
      <c r="A32" s="126" t="s">
        <v>79</v>
      </c>
      <c r="B32" s="127">
        <f>(C32/C31)%*100</f>
        <v>0.6384</v>
      </c>
      <c r="C32" s="128">
        <v>85515.8</v>
      </c>
      <c r="D32" s="129">
        <f>D30/C30*C32</f>
        <v>7661</v>
      </c>
      <c r="E32" s="130">
        <f>F32+K32</f>
        <v>77856</v>
      </c>
      <c r="F32" s="130">
        <f>G32+H32+I32+J32</f>
        <v>28941</v>
      </c>
      <c r="G32" s="131">
        <f>G30/C30*C32</f>
        <v>15662</v>
      </c>
      <c r="H32" s="132">
        <f>H30/C30*C32</f>
        <v>6185</v>
      </c>
      <c r="I32" s="132">
        <f>I30/C30*C32</f>
        <v>2554</v>
      </c>
      <c r="J32" s="133">
        <f>J30/C30*C32</f>
        <v>4540</v>
      </c>
      <c r="K32" s="135">
        <f aca="true" t="shared" si="0" ref="K32:K34">L32+M32+N32+O32</f>
        <v>48915</v>
      </c>
      <c r="L32" s="131">
        <f>L30/C30*C32</f>
        <v>2554</v>
      </c>
      <c r="M32" s="132">
        <f>M30/C30*C32</f>
        <v>29678</v>
      </c>
      <c r="N32" s="132">
        <f>N30/C30*C32</f>
        <v>1589</v>
      </c>
      <c r="O32" s="133">
        <f>O30/C30*C32</f>
        <v>15094</v>
      </c>
    </row>
    <row r="33" spans="1:15" ht="34.5" customHeight="1" thickBot="1">
      <c r="A33" s="119" t="s">
        <v>80</v>
      </c>
      <c r="B33" s="120"/>
      <c r="C33" s="121">
        <f>D33+E33</f>
        <v>173144</v>
      </c>
      <c r="D33" s="122">
        <f>D31</f>
        <v>10999</v>
      </c>
      <c r="E33" s="121">
        <f>F33+K33</f>
        <v>162145</v>
      </c>
      <c r="F33" s="121">
        <f>G33+H33+I33+J33</f>
        <v>85527</v>
      </c>
      <c r="G33" s="123">
        <f>31949.32+2665.08</f>
        <v>34614</v>
      </c>
      <c r="H33" s="124">
        <f>24059.49+18011.5</f>
        <v>42071</v>
      </c>
      <c r="I33" s="124">
        <f>488.02+8354</f>
        <v>8842</v>
      </c>
      <c r="J33" s="125"/>
      <c r="K33" s="136">
        <f t="shared" si="0"/>
        <v>76618</v>
      </c>
      <c r="L33" s="123">
        <f aca="true" t="shared" si="1" ref="L33:O33">L31</f>
        <v>4000</v>
      </c>
      <c r="M33" s="124">
        <f t="shared" si="1"/>
        <v>46486</v>
      </c>
      <c r="N33" s="124">
        <f t="shared" si="1"/>
        <v>2489</v>
      </c>
      <c r="O33" s="125">
        <f t="shared" si="1"/>
        <v>23643</v>
      </c>
    </row>
    <row r="34" spans="1:15" ht="24.75" customHeight="1" thickBot="1">
      <c r="A34" s="69" t="s">
        <v>15</v>
      </c>
      <c r="B34" s="70"/>
      <c r="C34" s="83">
        <f>C33-C32</f>
        <v>87628</v>
      </c>
      <c r="D34" s="40">
        <f>D33-D32</f>
        <v>3338</v>
      </c>
      <c r="E34" s="83">
        <f>F34+K34</f>
        <v>84289</v>
      </c>
      <c r="F34" s="83">
        <f>G34+H34+I34+J34</f>
        <v>56586</v>
      </c>
      <c r="G34" s="84">
        <f>G33-G32</f>
        <v>18952</v>
      </c>
      <c r="H34" s="40">
        <f>H33-H32</f>
        <v>35886</v>
      </c>
      <c r="I34" s="40">
        <f>I33-I32</f>
        <v>6288</v>
      </c>
      <c r="J34" s="72">
        <f>J33-J32</f>
        <v>-4540</v>
      </c>
      <c r="K34" s="322">
        <f t="shared" si="0"/>
        <v>27703</v>
      </c>
      <c r="L34" s="85">
        <f>L33-L32</f>
        <v>1446</v>
      </c>
      <c r="M34" s="86">
        <f aca="true" t="shared" si="2" ref="M34:O34">M33-M32</f>
        <v>16808</v>
      </c>
      <c r="N34" s="86">
        <f t="shared" si="2"/>
        <v>900</v>
      </c>
      <c r="O34" s="109">
        <f t="shared" si="2"/>
        <v>8549</v>
      </c>
    </row>
    <row r="35" spans="1:15" s="2" customFormat="1" ht="25.5" customHeight="1" thickBot="1">
      <c r="A35" s="298" t="s">
        <v>81</v>
      </c>
      <c r="B35" s="299"/>
      <c r="C35" s="299"/>
      <c r="D35" s="299"/>
      <c r="E35" s="300">
        <v>140965.4</v>
      </c>
      <c r="F35" s="301"/>
      <c r="G35" s="76"/>
      <c r="H35" s="76"/>
      <c r="I35" s="76"/>
      <c r="J35" s="76"/>
      <c r="K35" s="87"/>
      <c r="L35" s="76"/>
      <c r="M35" s="76"/>
      <c r="N35" s="76"/>
      <c r="O35" s="76"/>
    </row>
    <row r="36" ht="12.75">
      <c r="D36" s="88"/>
    </row>
    <row r="37" spans="1:15" s="2" customFormat="1" ht="12.75" hidden="1">
      <c r="A37" s="302" t="s">
        <v>16</v>
      </c>
      <c r="B37" s="305" t="s">
        <v>17</v>
      </c>
      <c r="C37" s="295"/>
      <c r="D37" s="297"/>
      <c r="E37" s="295"/>
      <c r="F37" s="295"/>
      <c r="G37" s="296"/>
      <c r="H37" s="296"/>
      <c r="I37" s="296"/>
      <c r="J37" s="296"/>
      <c r="K37" s="295"/>
      <c r="L37" s="296"/>
      <c r="M37" s="296"/>
      <c r="N37" s="296"/>
      <c r="O37" s="296"/>
    </row>
    <row r="38" spans="1:15" s="2" customFormat="1" ht="12.75" customHeight="1" hidden="1">
      <c r="A38" s="303"/>
      <c r="B38" s="306"/>
      <c r="C38" s="295"/>
      <c r="D38" s="297"/>
      <c r="E38" s="295"/>
      <c r="F38" s="295"/>
      <c r="G38" s="297"/>
      <c r="H38" s="297"/>
      <c r="I38" s="297"/>
      <c r="J38" s="297"/>
      <c r="K38" s="295"/>
      <c r="L38" s="297"/>
      <c r="M38" s="297"/>
      <c r="N38" s="297"/>
      <c r="O38" s="297"/>
    </row>
    <row r="39" spans="1:15" s="89" customFormat="1" ht="60" customHeight="1" hidden="1">
      <c r="A39" s="304"/>
      <c r="B39" s="307"/>
      <c r="C39" s="295"/>
      <c r="D39" s="297"/>
      <c r="E39" s="295"/>
      <c r="F39" s="295"/>
      <c r="G39" s="297"/>
      <c r="H39" s="297"/>
      <c r="I39" s="297"/>
      <c r="J39" s="297"/>
      <c r="K39" s="295"/>
      <c r="L39" s="297"/>
      <c r="M39" s="297"/>
      <c r="N39" s="297"/>
      <c r="O39" s="297"/>
    </row>
    <row r="40" spans="1:15" ht="12.75" hidden="1">
      <c r="A40" s="90" t="s">
        <v>14</v>
      </c>
      <c r="B40" s="91">
        <f>2.2</f>
        <v>2.2</v>
      </c>
      <c r="C40" s="92"/>
      <c r="D40" s="93"/>
      <c r="E40" s="94"/>
      <c r="F40" s="95"/>
      <c r="G40" s="95"/>
      <c r="H40" s="95"/>
      <c r="I40" s="95"/>
      <c r="J40" s="95"/>
      <c r="K40" s="94"/>
      <c r="L40" s="95"/>
      <c r="M40" s="95"/>
      <c r="N40" s="95"/>
      <c r="O40" s="95"/>
    </row>
    <row r="41" spans="1:15" s="89" customFormat="1" ht="31.5" hidden="1">
      <c r="A41" s="96" t="s">
        <v>18</v>
      </c>
      <c r="B41" s="97">
        <f>'[1]8 марта,8,10,12'!$G$272</f>
        <v>47995</v>
      </c>
      <c r="C41" s="98"/>
      <c r="D41" s="99"/>
      <c r="E41" s="51"/>
      <c r="F41" s="51"/>
      <c r="G41" s="99"/>
      <c r="H41" s="99"/>
      <c r="I41" s="99"/>
      <c r="J41" s="99"/>
      <c r="K41" s="100"/>
      <c r="L41" s="99"/>
      <c r="M41" s="99"/>
      <c r="N41" s="99"/>
      <c r="O41" s="99"/>
    </row>
    <row r="42" spans="1:15" s="2" customFormat="1" ht="31.5" hidden="1">
      <c r="A42" s="101" t="s">
        <v>19</v>
      </c>
      <c r="B42" s="102">
        <f>'[1]8 марта,8,10,12'!$K$272</f>
        <v>33417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>
      <c r="A43" s="103" t="s">
        <v>20</v>
      </c>
      <c r="B43" s="104">
        <f>B41</f>
        <v>47995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21.75" hidden="1" thickBot="1">
      <c r="A44" s="105" t="s">
        <v>15</v>
      </c>
      <c r="B44" s="106">
        <f>B43-B42</f>
        <v>14578</v>
      </c>
      <c r="C44" s="107"/>
      <c r="D44" s="52"/>
      <c r="E44" s="51"/>
      <c r="F44" s="51"/>
      <c r="G44" s="52"/>
      <c r="H44" s="52"/>
      <c r="I44" s="52"/>
      <c r="J44" s="52"/>
      <c r="K44" s="100"/>
      <c r="L44" s="54"/>
      <c r="M44" s="54"/>
      <c r="N44" s="54"/>
      <c r="O44" s="54"/>
    </row>
    <row r="45" spans="1:15" s="2" customFormat="1" ht="18.75" customHeight="1" hidden="1">
      <c r="A45" s="108"/>
      <c r="B45" s="52"/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7" spans="2:8" ht="12.75">
      <c r="B47" s="1" t="s">
        <v>21</v>
      </c>
      <c r="H47" s="1" t="s">
        <v>23</v>
      </c>
    </row>
    <row r="49" spans="2:12" ht="12.75">
      <c r="B49" s="1" t="s">
        <v>22</v>
      </c>
      <c r="H49" s="1" t="s">
        <v>83</v>
      </c>
      <c r="L49" s="110"/>
    </row>
    <row r="51" spans="2:8" ht="12.75">
      <c r="B51" s="1" t="s">
        <v>49</v>
      </c>
      <c r="H51" s="1" t="s">
        <v>50</v>
      </c>
    </row>
  </sheetData>
  <mergeCells count="38">
    <mergeCell ref="F37:F39"/>
    <mergeCell ref="A35:D35"/>
    <mergeCell ref="E35:F35"/>
    <mergeCell ref="I38:I39"/>
    <mergeCell ref="J38:J39"/>
    <mergeCell ref="A37:A39"/>
    <mergeCell ref="B37:B39"/>
    <mergeCell ref="C37:C39"/>
    <mergeCell ref="D37:D39"/>
    <mergeCell ref="E37:E39"/>
    <mergeCell ref="G37:J37"/>
    <mergeCell ref="M10:M11"/>
    <mergeCell ref="N10:N11"/>
    <mergeCell ref="O10:O11"/>
    <mergeCell ref="M38:M39"/>
    <mergeCell ref="N38:N39"/>
    <mergeCell ref="O38:O39"/>
    <mergeCell ref="K37:K39"/>
    <mergeCell ref="L37:O37"/>
    <mergeCell ref="G38:G39"/>
    <mergeCell ref="H38:H39"/>
    <mergeCell ref="L38:L39"/>
    <mergeCell ref="A6:O6"/>
    <mergeCell ref="A7:O7"/>
    <mergeCell ref="A9:A11"/>
    <mergeCell ref="B9:B11"/>
    <mergeCell ref="C9:C11"/>
    <mergeCell ref="D9:D11"/>
    <mergeCell ref="E9:E11"/>
    <mergeCell ref="F9:F11"/>
    <mergeCell ref="G9:J9"/>
    <mergeCell ref="K9:K11"/>
    <mergeCell ref="L9:O9"/>
    <mergeCell ref="G10:G11"/>
    <mergeCell ref="H10:H11"/>
    <mergeCell ref="I10:I11"/>
    <mergeCell ref="J10:J11"/>
    <mergeCell ref="L10:L11"/>
  </mergeCells>
  <printOptions/>
  <pageMargins left="0.5118110236220472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 topLeftCell="A16">
      <selection activeCell="L41" sqref="L41"/>
    </sheetView>
  </sheetViews>
  <sheetFormatPr defaultColWidth="9.00390625" defaultRowHeight="12.75"/>
  <cols>
    <col min="1" max="1" width="6.25390625" style="209" customWidth="1"/>
    <col min="2" max="2" width="8.875" style="233" customWidth="1"/>
    <col min="3" max="3" width="49.875" style="234" customWidth="1"/>
    <col min="4" max="4" width="7.875" style="235" customWidth="1"/>
    <col min="5" max="5" width="10.00390625" style="235" customWidth="1"/>
    <col min="6" max="6" width="11.375" style="236" customWidth="1"/>
    <col min="7" max="7" width="8.75390625" style="237" customWidth="1"/>
    <col min="253" max="253" width="6.25390625" style="0" customWidth="1"/>
    <col min="254" max="254" width="8.875" style="0" customWidth="1"/>
    <col min="255" max="255" width="33.125" style="0" customWidth="1"/>
    <col min="256" max="256" width="7.875" style="0" customWidth="1"/>
    <col min="257" max="257" width="10.00390625" style="0" customWidth="1"/>
    <col min="258" max="258" width="11.375" style="0" customWidth="1"/>
    <col min="259" max="259" width="12.875" style="0" customWidth="1"/>
    <col min="509" max="509" width="6.25390625" style="0" customWidth="1"/>
    <col min="510" max="510" width="8.875" style="0" customWidth="1"/>
    <col min="511" max="511" width="33.125" style="0" customWidth="1"/>
    <col min="512" max="512" width="7.875" style="0" customWidth="1"/>
    <col min="513" max="513" width="10.00390625" style="0" customWidth="1"/>
    <col min="514" max="514" width="11.375" style="0" customWidth="1"/>
    <col min="515" max="515" width="12.875" style="0" customWidth="1"/>
    <col min="765" max="765" width="6.25390625" style="0" customWidth="1"/>
    <col min="766" max="766" width="8.875" style="0" customWidth="1"/>
    <col min="767" max="767" width="33.125" style="0" customWidth="1"/>
    <col min="768" max="768" width="7.875" style="0" customWidth="1"/>
    <col min="769" max="769" width="10.00390625" style="0" customWidth="1"/>
    <col min="770" max="770" width="11.375" style="0" customWidth="1"/>
    <col min="771" max="771" width="12.875" style="0" customWidth="1"/>
    <col min="1021" max="1021" width="6.25390625" style="0" customWidth="1"/>
    <col min="1022" max="1022" width="8.875" style="0" customWidth="1"/>
    <col min="1023" max="1023" width="33.125" style="0" customWidth="1"/>
    <col min="1024" max="1024" width="7.875" style="0" customWidth="1"/>
    <col min="1025" max="1025" width="10.00390625" style="0" customWidth="1"/>
    <col min="1026" max="1026" width="11.375" style="0" customWidth="1"/>
    <col min="1027" max="1027" width="12.875" style="0" customWidth="1"/>
    <col min="1277" max="1277" width="6.25390625" style="0" customWidth="1"/>
    <col min="1278" max="1278" width="8.875" style="0" customWidth="1"/>
    <col min="1279" max="1279" width="33.125" style="0" customWidth="1"/>
    <col min="1280" max="1280" width="7.875" style="0" customWidth="1"/>
    <col min="1281" max="1281" width="10.00390625" style="0" customWidth="1"/>
    <col min="1282" max="1282" width="11.375" style="0" customWidth="1"/>
    <col min="1283" max="1283" width="12.875" style="0" customWidth="1"/>
    <col min="1533" max="1533" width="6.25390625" style="0" customWidth="1"/>
    <col min="1534" max="1534" width="8.875" style="0" customWidth="1"/>
    <col min="1535" max="1535" width="33.125" style="0" customWidth="1"/>
    <col min="1536" max="1536" width="7.875" style="0" customWidth="1"/>
    <col min="1537" max="1537" width="10.00390625" style="0" customWidth="1"/>
    <col min="1538" max="1538" width="11.375" style="0" customWidth="1"/>
    <col min="1539" max="1539" width="12.875" style="0" customWidth="1"/>
    <col min="1789" max="1789" width="6.25390625" style="0" customWidth="1"/>
    <col min="1790" max="1790" width="8.875" style="0" customWidth="1"/>
    <col min="1791" max="1791" width="33.125" style="0" customWidth="1"/>
    <col min="1792" max="1792" width="7.875" style="0" customWidth="1"/>
    <col min="1793" max="1793" width="10.00390625" style="0" customWidth="1"/>
    <col min="1794" max="1794" width="11.375" style="0" customWidth="1"/>
    <col min="1795" max="1795" width="12.875" style="0" customWidth="1"/>
    <col min="2045" max="2045" width="6.25390625" style="0" customWidth="1"/>
    <col min="2046" max="2046" width="8.875" style="0" customWidth="1"/>
    <col min="2047" max="2047" width="33.125" style="0" customWidth="1"/>
    <col min="2048" max="2048" width="7.875" style="0" customWidth="1"/>
    <col min="2049" max="2049" width="10.00390625" style="0" customWidth="1"/>
    <col min="2050" max="2050" width="11.375" style="0" customWidth="1"/>
    <col min="2051" max="2051" width="12.875" style="0" customWidth="1"/>
    <col min="2301" max="2301" width="6.25390625" style="0" customWidth="1"/>
    <col min="2302" max="2302" width="8.875" style="0" customWidth="1"/>
    <col min="2303" max="2303" width="33.125" style="0" customWidth="1"/>
    <col min="2304" max="2304" width="7.875" style="0" customWidth="1"/>
    <col min="2305" max="2305" width="10.00390625" style="0" customWidth="1"/>
    <col min="2306" max="2306" width="11.375" style="0" customWidth="1"/>
    <col min="2307" max="2307" width="12.875" style="0" customWidth="1"/>
    <col min="2557" max="2557" width="6.25390625" style="0" customWidth="1"/>
    <col min="2558" max="2558" width="8.875" style="0" customWidth="1"/>
    <col min="2559" max="2559" width="33.125" style="0" customWidth="1"/>
    <col min="2560" max="2560" width="7.875" style="0" customWidth="1"/>
    <col min="2561" max="2561" width="10.00390625" style="0" customWidth="1"/>
    <col min="2562" max="2562" width="11.375" style="0" customWidth="1"/>
    <col min="2563" max="2563" width="12.875" style="0" customWidth="1"/>
    <col min="2813" max="2813" width="6.25390625" style="0" customWidth="1"/>
    <col min="2814" max="2814" width="8.875" style="0" customWidth="1"/>
    <col min="2815" max="2815" width="33.125" style="0" customWidth="1"/>
    <col min="2816" max="2816" width="7.875" style="0" customWidth="1"/>
    <col min="2817" max="2817" width="10.00390625" style="0" customWidth="1"/>
    <col min="2818" max="2818" width="11.375" style="0" customWidth="1"/>
    <col min="2819" max="2819" width="12.875" style="0" customWidth="1"/>
    <col min="3069" max="3069" width="6.25390625" style="0" customWidth="1"/>
    <col min="3070" max="3070" width="8.875" style="0" customWidth="1"/>
    <col min="3071" max="3071" width="33.125" style="0" customWidth="1"/>
    <col min="3072" max="3072" width="7.875" style="0" customWidth="1"/>
    <col min="3073" max="3073" width="10.00390625" style="0" customWidth="1"/>
    <col min="3074" max="3074" width="11.375" style="0" customWidth="1"/>
    <col min="3075" max="3075" width="12.875" style="0" customWidth="1"/>
    <col min="3325" max="3325" width="6.25390625" style="0" customWidth="1"/>
    <col min="3326" max="3326" width="8.875" style="0" customWidth="1"/>
    <col min="3327" max="3327" width="33.125" style="0" customWidth="1"/>
    <col min="3328" max="3328" width="7.875" style="0" customWidth="1"/>
    <col min="3329" max="3329" width="10.00390625" style="0" customWidth="1"/>
    <col min="3330" max="3330" width="11.375" style="0" customWidth="1"/>
    <col min="3331" max="3331" width="12.875" style="0" customWidth="1"/>
    <col min="3581" max="3581" width="6.25390625" style="0" customWidth="1"/>
    <col min="3582" max="3582" width="8.875" style="0" customWidth="1"/>
    <col min="3583" max="3583" width="33.125" style="0" customWidth="1"/>
    <col min="3584" max="3584" width="7.875" style="0" customWidth="1"/>
    <col min="3585" max="3585" width="10.00390625" style="0" customWidth="1"/>
    <col min="3586" max="3586" width="11.375" style="0" customWidth="1"/>
    <col min="3587" max="3587" width="12.875" style="0" customWidth="1"/>
    <col min="3837" max="3837" width="6.25390625" style="0" customWidth="1"/>
    <col min="3838" max="3838" width="8.875" style="0" customWidth="1"/>
    <col min="3839" max="3839" width="33.125" style="0" customWidth="1"/>
    <col min="3840" max="3840" width="7.875" style="0" customWidth="1"/>
    <col min="3841" max="3841" width="10.00390625" style="0" customWidth="1"/>
    <col min="3842" max="3842" width="11.375" style="0" customWidth="1"/>
    <col min="3843" max="3843" width="12.875" style="0" customWidth="1"/>
    <col min="4093" max="4093" width="6.25390625" style="0" customWidth="1"/>
    <col min="4094" max="4094" width="8.875" style="0" customWidth="1"/>
    <col min="4095" max="4095" width="33.125" style="0" customWidth="1"/>
    <col min="4096" max="4096" width="7.875" style="0" customWidth="1"/>
    <col min="4097" max="4097" width="10.00390625" style="0" customWidth="1"/>
    <col min="4098" max="4098" width="11.375" style="0" customWidth="1"/>
    <col min="4099" max="4099" width="12.875" style="0" customWidth="1"/>
    <col min="4349" max="4349" width="6.25390625" style="0" customWidth="1"/>
    <col min="4350" max="4350" width="8.875" style="0" customWidth="1"/>
    <col min="4351" max="4351" width="33.125" style="0" customWidth="1"/>
    <col min="4352" max="4352" width="7.875" style="0" customWidth="1"/>
    <col min="4353" max="4353" width="10.00390625" style="0" customWidth="1"/>
    <col min="4354" max="4354" width="11.375" style="0" customWidth="1"/>
    <col min="4355" max="4355" width="12.875" style="0" customWidth="1"/>
    <col min="4605" max="4605" width="6.25390625" style="0" customWidth="1"/>
    <col min="4606" max="4606" width="8.875" style="0" customWidth="1"/>
    <col min="4607" max="4607" width="33.125" style="0" customWidth="1"/>
    <col min="4608" max="4608" width="7.875" style="0" customWidth="1"/>
    <col min="4609" max="4609" width="10.00390625" style="0" customWidth="1"/>
    <col min="4610" max="4610" width="11.375" style="0" customWidth="1"/>
    <col min="4611" max="4611" width="12.875" style="0" customWidth="1"/>
    <col min="4861" max="4861" width="6.25390625" style="0" customWidth="1"/>
    <col min="4862" max="4862" width="8.875" style="0" customWidth="1"/>
    <col min="4863" max="4863" width="33.125" style="0" customWidth="1"/>
    <col min="4864" max="4864" width="7.875" style="0" customWidth="1"/>
    <col min="4865" max="4865" width="10.00390625" style="0" customWidth="1"/>
    <col min="4866" max="4866" width="11.375" style="0" customWidth="1"/>
    <col min="4867" max="4867" width="12.875" style="0" customWidth="1"/>
    <col min="5117" max="5117" width="6.25390625" style="0" customWidth="1"/>
    <col min="5118" max="5118" width="8.875" style="0" customWidth="1"/>
    <col min="5119" max="5119" width="33.125" style="0" customWidth="1"/>
    <col min="5120" max="5120" width="7.875" style="0" customWidth="1"/>
    <col min="5121" max="5121" width="10.00390625" style="0" customWidth="1"/>
    <col min="5122" max="5122" width="11.375" style="0" customWidth="1"/>
    <col min="5123" max="5123" width="12.875" style="0" customWidth="1"/>
    <col min="5373" max="5373" width="6.25390625" style="0" customWidth="1"/>
    <col min="5374" max="5374" width="8.875" style="0" customWidth="1"/>
    <col min="5375" max="5375" width="33.125" style="0" customWidth="1"/>
    <col min="5376" max="5376" width="7.875" style="0" customWidth="1"/>
    <col min="5377" max="5377" width="10.00390625" style="0" customWidth="1"/>
    <col min="5378" max="5378" width="11.375" style="0" customWidth="1"/>
    <col min="5379" max="5379" width="12.875" style="0" customWidth="1"/>
    <col min="5629" max="5629" width="6.25390625" style="0" customWidth="1"/>
    <col min="5630" max="5630" width="8.875" style="0" customWidth="1"/>
    <col min="5631" max="5631" width="33.125" style="0" customWidth="1"/>
    <col min="5632" max="5632" width="7.875" style="0" customWidth="1"/>
    <col min="5633" max="5633" width="10.00390625" style="0" customWidth="1"/>
    <col min="5634" max="5634" width="11.375" style="0" customWidth="1"/>
    <col min="5635" max="5635" width="12.875" style="0" customWidth="1"/>
    <col min="5885" max="5885" width="6.25390625" style="0" customWidth="1"/>
    <col min="5886" max="5886" width="8.875" style="0" customWidth="1"/>
    <col min="5887" max="5887" width="33.125" style="0" customWidth="1"/>
    <col min="5888" max="5888" width="7.875" style="0" customWidth="1"/>
    <col min="5889" max="5889" width="10.00390625" style="0" customWidth="1"/>
    <col min="5890" max="5890" width="11.375" style="0" customWidth="1"/>
    <col min="5891" max="5891" width="12.875" style="0" customWidth="1"/>
    <col min="6141" max="6141" width="6.25390625" style="0" customWidth="1"/>
    <col min="6142" max="6142" width="8.875" style="0" customWidth="1"/>
    <col min="6143" max="6143" width="33.125" style="0" customWidth="1"/>
    <col min="6144" max="6144" width="7.875" style="0" customWidth="1"/>
    <col min="6145" max="6145" width="10.00390625" style="0" customWidth="1"/>
    <col min="6146" max="6146" width="11.375" style="0" customWidth="1"/>
    <col min="6147" max="6147" width="12.875" style="0" customWidth="1"/>
    <col min="6397" max="6397" width="6.25390625" style="0" customWidth="1"/>
    <col min="6398" max="6398" width="8.875" style="0" customWidth="1"/>
    <col min="6399" max="6399" width="33.125" style="0" customWidth="1"/>
    <col min="6400" max="6400" width="7.875" style="0" customWidth="1"/>
    <col min="6401" max="6401" width="10.00390625" style="0" customWidth="1"/>
    <col min="6402" max="6402" width="11.375" style="0" customWidth="1"/>
    <col min="6403" max="6403" width="12.875" style="0" customWidth="1"/>
    <col min="6653" max="6653" width="6.25390625" style="0" customWidth="1"/>
    <col min="6654" max="6654" width="8.875" style="0" customWidth="1"/>
    <col min="6655" max="6655" width="33.125" style="0" customWidth="1"/>
    <col min="6656" max="6656" width="7.875" style="0" customWidth="1"/>
    <col min="6657" max="6657" width="10.00390625" style="0" customWidth="1"/>
    <col min="6658" max="6658" width="11.375" style="0" customWidth="1"/>
    <col min="6659" max="6659" width="12.875" style="0" customWidth="1"/>
    <col min="6909" max="6909" width="6.25390625" style="0" customWidth="1"/>
    <col min="6910" max="6910" width="8.875" style="0" customWidth="1"/>
    <col min="6911" max="6911" width="33.125" style="0" customWidth="1"/>
    <col min="6912" max="6912" width="7.875" style="0" customWidth="1"/>
    <col min="6913" max="6913" width="10.00390625" style="0" customWidth="1"/>
    <col min="6914" max="6914" width="11.375" style="0" customWidth="1"/>
    <col min="6915" max="6915" width="12.875" style="0" customWidth="1"/>
    <col min="7165" max="7165" width="6.25390625" style="0" customWidth="1"/>
    <col min="7166" max="7166" width="8.875" style="0" customWidth="1"/>
    <col min="7167" max="7167" width="33.125" style="0" customWidth="1"/>
    <col min="7168" max="7168" width="7.875" style="0" customWidth="1"/>
    <col min="7169" max="7169" width="10.00390625" style="0" customWidth="1"/>
    <col min="7170" max="7170" width="11.375" style="0" customWidth="1"/>
    <col min="7171" max="7171" width="12.875" style="0" customWidth="1"/>
    <col min="7421" max="7421" width="6.25390625" style="0" customWidth="1"/>
    <col min="7422" max="7422" width="8.875" style="0" customWidth="1"/>
    <col min="7423" max="7423" width="33.125" style="0" customWidth="1"/>
    <col min="7424" max="7424" width="7.875" style="0" customWidth="1"/>
    <col min="7425" max="7425" width="10.00390625" style="0" customWidth="1"/>
    <col min="7426" max="7426" width="11.375" style="0" customWidth="1"/>
    <col min="7427" max="7427" width="12.875" style="0" customWidth="1"/>
    <col min="7677" max="7677" width="6.25390625" style="0" customWidth="1"/>
    <col min="7678" max="7678" width="8.875" style="0" customWidth="1"/>
    <col min="7679" max="7679" width="33.125" style="0" customWidth="1"/>
    <col min="7680" max="7680" width="7.875" style="0" customWidth="1"/>
    <col min="7681" max="7681" width="10.00390625" style="0" customWidth="1"/>
    <col min="7682" max="7682" width="11.375" style="0" customWidth="1"/>
    <col min="7683" max="7683" width="12.875" style="0" customWidth="1"/>
    <col min="7933" max="7933" width="6.25390625" style="0" customWidth="1"/>
    <col min="7934" max="7934" width="8.875" style="0" customWidth="1"/>
    <col min="7935" max="7935" width="33.125" style="0" customWidth="1"/>
    <col min="7936" max="7936" width="7.875" style="0" customWidth="1"/>
    <col min="7937" max="7937" width="10.00390625" style="0" customWidth="1"/>
    <col min="7938" max="7938" width="11.375" style="0" customWidth="1"/>
    <col min="7939" max="7939" width="12.875" style="0" customWidth="1"/>
    <col min="8189" max="8189" width="6.25390625" style="0" customWidth="1"/>
    <col min="8190" max="8190" width="8.875" style="0" customWidth="1"/>
    <col min="8191" max="8191" width="33.125" style="0" customWidth="1"/>
    <col min="8192" max="8192" width="7.875" style="0" customWidth="1"/>
    <col min="8193" max="8193" width="10.00390625" style="0" customWidth="1"/>
    <col min="8194" max="8194" width="11.375" style="0" customWidth="1"/>
    <col min="8195" max="8195" width="12.875" style="0" customWidth="1"/>
    <col min="8445" max="8445" width="6.25390625" style="0" customWidth="1"/>
    <col min="8446" max="8446" width="8.875" style="0" customWidth="1"/>
    <col min="8447" max="8447" width="33.125" style="0" customWidth="1"/>
    <col min="8448" max="8448" width="7.875" style="0" customWidth="1"/>
    <col min="8449" max="8449" width="10.00390625" style="0" customWidth="1"/>
    <col min="8450" max="8450" width="11.375" style="0" customWidth="1"/>
    <col min="8451" max="8451" width="12.875" style="0" customWidth="1"/>
    <col min="8701" max="8701" width="6.25390625" style="0" customWidth="1"/>
    <col min="8702" max="8702" width="8.875" style="0" customWidth="1"/>
    <col min="8703" max="8703" width="33.125" style="0" customWidth="1"/>
    <col min="8704" max="8704" width="7.875" style="0" customWidth="1"/>
    <col min="8705" max="8705" width="10.00390625" style="0" customWidth="1"/>
    <col min="8706" max="8706" width="11.375" style="0" customWidth="1"/>
    <col min="8707" max="8707" width="12.875" style="0" customWidth="1"/>
    <col min="8957" max="8957" width="6.25390625" style="0" customWidth="1"/>
    <col min="8958" max="8958" width="8.875" style="0" customWidth="1"/>
    <col min="8959" max="8959" width="33.125" style="0" customWidth="1"/>
    <col min="8960" max="8960" width="7.875" style="0" customWidth="1"/>
    <col min="8961" max="8961" width="10.00390625" style="0" customWidth="1"/>
    <col min="8962" max="8962" width="11.375" style="0" customWidth="1"/>
    <col min="8963" max="8963" width="12.875" style="0" customWidth="1"/>
    <col min="9213" max="9213" width="6.25390625" style="0" customWidth="1"/>
    <col min="9214" max="9214" width="8.875" style="0" customWidth="1"/>
    <col min="9215" max="9215" width="33.125" style="0" customWidth="1"/>
    <col min="9216" max="9216" width="7.875" style="0" customWidth="1"/>
    <col min="9217" max="9217" width="10.00390625" style="0" customWidth="1"/>
    <col min="9218" max="9218" width="11.375" style="0" customWidth="1"/>
    <col min="9219" max="9219" width="12.875" style="0" customWidth="1"/>
    <col min="9469" max="9469" width="6.25390625" style="0" customWidth="1"/>
    <col min="9470" max="9470" width="8.875" style="0" customWidth="1"/>
    <col min="9471" max="9471" width="33.125" style="0" customWidth="1"/>
    <col min="9472" max="9472" width="7.875" style="0" customWidth="1"/>
    <col min="9473" max="9473" width="10.00390625" style="0" customWidth="1"/>
    <col min="9474" max="9474" width="11.375" style="0" customWidth="1"/>
    <col min="9475" max="9475" width="12.875" style="0" customWidth="1"/>
    <col min="9725" max="9725" width="6.25390625" style="0" customWidth="1"/>
    <col min="9726" max="9726" width="8.875" style="0" customWidth="1"/>
    <col min="9727" max="9727" width="33.125" style="0" customWidth="1"/>
    <col min="9728" max="9728" width="7.875" style="0" customWidth="1"/>
    <col min="9729" max="9729" width="10.00390625" style="0" customWidth="1"/>
    <col min="9730" max="9730" width="11.375" style="0" customWidth="1"/>
    <col min="9731" max="9731" width="12.875" style="0" customWidth="1"/>
    <col min="9981" max="9981" width="6.25390625" style="0" customWidth="1"/>
    <col min="9982" max="9982" width="8.875" style="0" customWidth="1"/>
    <col min="9983" max="9983" width="33.125" style="0" customWidth="1"/>
    <col min="9984" max="9984" width="7.875" style="0" customWidth="1"/>
    <col min="9985" max="9985" width="10.00390625" style="0" customWidth="1"/>
    <col min="9986" max="9986" width="11.375" style="0" customWidth="1"/>
    <col min="9987" max="9987" width="12.875" style="0" customWidth="1"/>
    <col min="10237" max="10237" width="6.25390625" style="0" customWidth="1"/>
    <col min="10238" max="10238" width="8.875" style="0" customWidth="1"/>
    <col min="10239" max="10239" width="33.125" style="0" customWidth="1"/>
    <col min="10240" max="10240" width="7.875" style="0" customWidth="1"/>
    <col min="10241" max="10241" width="10.00390625" style="0" customWidth="1"/>
    <col min="10242" max="10242" width="11.375" style="0" customWidth="1"/>
    <col min="10243" max="10243" width="12.875" style="0" customWidth="1"/>
    <col min="10493" max="10493" width="6.25390625" style="0" customWidth="1"/>
    <col min="10494" max="10494" width="8.875" style="0" customWidth="1"/>
    <col min="10495" max="10495" width="33.125" style="0" customWidth="1"/>
    <col min="10496" max="10496" width="7.875" style="0" customWidth="1"/>
    <col min="10497" max="10497" width="10.00390625" style="0" customWidth="1"/>
    <col min="10498" max="10498" width="11.375" style="0" customWidth="1"/>
    <col min="10499" max="10499" width="12.875" style="0" customWidth="1"/>
    <col min="10749" max="10749" width="6.25390625" style="0" customWidth="1"/>
    <col min="10750" max="10750" width="8.875" style="0" customWidth="1"/>
    <col min="10751" max="10751" width="33.125" style="0" customWidth="1"/>
    <col min="10752" max="10752" width="7.875" style="0" customWidth="1"/>
    <col min="10753" max="10753" width="10.00390625" style="0" customWidth="1"/>
    <col min="10754" max="10754" width="11.375" style="0" customWidth="1"/>
    <col min="10755" max="10755" width="12.875" style="0" customWidth="1"/>
    <col min="11005" max="11005" width="6.25390625" style="0" customWidth="1"/>
    <col min="11006" max="11006" width="8.875" style="0" customWidth="1"/>
    <col min="11007" max="11007" width="33.125" style="0" customWidth="1"/>
    <col min="11008" max="11008" width="7.875" style="0" customWidth="1"/>
    <col min="11009" max="11009" width="10.00390625" style="0" customWidth="1"/>
    <col min="11010" max="11010" width="11.375" style="0" customWidth="1"/>
    <col min="11011" max="11011" width="12.875" style="0" customWidth="1"/>
    <col min="11261" max="11261" width="6.25390625" style="0" customWidth="1"/>
    <col min="11262" max="11262" width="8.875" style="0" customWidth="1"/>
    <col min="11263" max="11263" width="33.125" style="0" customWidth="1"/>
    <col min="11264" max="11264" width="7.875" style="0" customWidth="1"/>
    <col min="11265" max="11265" width="10.00390625" style="0" customWidth="1"/>
    <col min="11266" max="11266" width="11.375" style="0" customWidth="1"/>
    <col min="11267" max="11267" width="12.875" style="0" customWidth="1"/>
    <col min="11517" max="11517" width="6.25390625" style="0" customWidth="1"/>
    <col min="11518" max="11518" width="8.875" style="0" customWidth="1"/>
    <col min="11519" max="11519" width="33.125" style="0" customWidth="1"/>
    <col min="11520" max="11520" width="7.875" style="0" customWidth="1"/>
    <col min="11521" max="11521" width="10.00390625" style="0" customWidth="1"/>
    <col min="11522" max="11522" width="11.375" style="0" customWidth="1"/>
    <col min="11523" max="11523" width="12.875" style="0" customWidth="1"/>
    <col min="11773" max="11773" width="6.25390625" style="0" customWidth="1"/>
    <col min="11774" max="11774" width="8.875" style="0" customWidth="1"/>
    <col min="11775" max="11775" width="33.125" style="0" customWidth="1"/>
    <col min="11776" max="11776" width="7.875" style="0" customWidth="1"/>
    <col min="11777" max="11777" width="10.00390625" style="0" customWidth="1"/>
    <col min="11778" max="11778" width="11.375" style="0" customWidth="1"/>
    <col min="11779" max="11779" width="12.875" style="0" customWidth="1"/>
    <col min="12029" max="12029" width="6.25390625" style="0" customWidth="1"/>
    <col min="12030" max="12030" width="8.875" style="0" customWidth="1"/>
    <col min="12031" max="12031" width="33.125" style="0" customWidth="1"/>
    <col min="12032" max="12032" width="7.875" style="0" customWidth="1"/>
    <col min="12033" max="12033" width="10.00390625" style="0" customWidth="1"/>
    <col min="12034" max="12034" width="11.375" style="0" customWidth="1"/>
    <col min="12035" max="12035" width="12.875" style="0" customWidth="1"/>
    <col min="12285" max="12285" width="6.25390625" style="0" customWidth="1"/>
    <col min="12286" max="12286" width="8.875" style="0" customWidth="1"/>
    <col min="12287" max="12287" width="33.125" style="0" customWidth="1"/>
    <col min="12288" max="12288" width="7.875" style="0" customWidth="1"/>
    <col min="12289" max="12289" width="10.00390625" style="0" customWidth="1"/>
    <col min="12290" max="12290" width="11.375" style="0" customWidth="1"/>
    <col min="12291" max="12291" width="12.875" style="0" customWidth="1"/>
    <col min="12541" max="12541" width="6.25390625" style="0" customWidth="1"/>
    <col min="12542" max="12542" width="8.875" style="0" customWidth="1"/>
    <col min="12543" max="12543" width="33.125" style="0" customWidth="1"/>
    <col min="12544" max="12544" width="7.875" style="0" customWidth="1"/>
    <col min="12545" max="12545" width="10.00390625" style="0" customWidth="1"/>
    <col min="12546" max="12546" width="11.375" style="0" customWidth="1"/>
    <col min="12547" max="12547" width="12.875" style="0" customWidth="1"/>
    <col min="12797" max="12797" width="6.25390625" style="0" customWidth="1"/>
    <col min="12798" max="12798" width="8.875" style="0" customWidth="1"/>
    <col min="12799" max="12799" width="33.125" style="0" customWidth="1"/>
    <col min="12800" max="12800" width="7.875" style="0" customWidth="1"/>
    <col min="12801" max="12801" width="10.00390625" style="0" customWidth="1"/>
    <col min="12802" max="12802" width="11.375" style="0" customWidth="1"/>
    <col min="12803" max="12803" width="12.875" style="0" customWidth="1"/>
    <col min="13053" max="13053" width="6.25390625" style="0" customWidth="1"/>
    <col min="13054" max="13054" width="8.875" style="0" customWidth="1"/>
    <col min="13055" max="13055" width="33.125" style="0" customWidth="1"/>
    <col min="13056" max="13056" width="7.875" style="0" customWidth="1"/>
    <col min="13057" max="13057" width="10.00390625" style="0" customWidth="1"/>
    <col min="13058" max="13058" width="11.375" style="0" customWidth="1"/>
    <col min="13059" max="13059" width="12.875" style="0" customWidth="1"/>
    <col min="13309" max="13309" width="6.25390625" style="0" customWidth="1"/>
    <col min="13310" max="13310" width="8.875" style="0" customWidth="1"/>
    <col min="13311" max="13311" width="33.125" style="0" customWidth="1"/>
    <col min="13312" max="13312" width="7.875" style="0" customWidth="1"/>
    <col min="13313" max="13313" width="10.00390625" style="0" customWidth="1"/>
    <col min="13314" max="13314" width="11.375" style="0" customWidth="1"/>
    <col min="13315" max="13315" width="12.875" style="0" customWidth="1"/>
    <col min="13565" max="13565" width="6.25390625" style="0" customWidth="1"/>
    <col min="13566" max="13566" width="8.875" style="0" customWidth="1"/>
    <col min="13567" max="13567" width="33.125" style="0" customWidth="1"/>
    <col min="13568" max="13568" width="7.875" style="0" customWidth="1"/>
    <col min="13569" max="13569" width="10.00390625" style="0" customWidth="1"/>
    <col min="13570" max="13570" width="11.375" style="0" customWidth="1"/>
    <col min="13571" max="13571" width="12.875" style="0" customWidth="1"/>
    <col min="13821" max="13821" width="6.25390625" style="0" customWidth="1"/>
    <col min="13822" max="13822" width="8.875" style="0" customWidth="1"/>
    <col min="13823" max="13823" width="33.125" style="0" customWidth="1"/>
    <col min="13824" max="13824" width="7.875" style="0" customWidth="1"/>
    <col min="13825" max="13825" width="10.00390625" style="0" customWidth="1"/>
    <col min="13826" max="13826" width="11.375" style="0" customWidth="1"/>
    <col min="13827" max="13827" width="12.875" style="0" customWidth="1"/>
    <col min="14077" max="14077" width="6.25390625" style="0" customWidth="1"/>
    <col min="14078" max="14078" width="8.875" style="0" customWidth="1"/>
    <col min="14079" max="14079" width="33.125" style="0" customWidth="1"/>
    <col min="14080" max="14080" width="7.875" style="0" customWidth="1"/>
    <col min="14081" max="14081" width="10.00390625" style="0" customWidth="1"/>
    <col min="14082" max="14082" width="11.375" style="0" customWidth="1"/>
    <col min="14083" max="14083" width="12.875" style="0" customWidth="1"/>
    <col min="14333" max="14333" width="6.25390625" style="0" customWidth="1"/>
    <col min="14334" max="14334" width="8.875" style="0" customWidth="1"/>
    <col min="14335" max="14335" width="33.125" style="0" customWidth="1"/>
    <col min="14336" max="14336" width="7.875" style="0" customWidth="1"/>
    <col min="14337" max="14337" width="10.00390625" style="0" customWidth="1"/>
    <col min="14338" max="14338" width="11.375" style="0" customWidth="1"/>
    <col min="14339" max="14339" width="12.875" style="0" customWidth="1"/>
    <col min="14589" max="14589" width="6.25390625" style="0" customWidth="1"/>
    <col min="14590" max="14590" width="8.875" style="0" customWidth="1"/>
    <col min="14591" max="14591" width="33.125" style="0" customWidth="1"/>
    <col min="14592" max="14592" width="7.875" style="0" customWidth="1"/>
    <col min="14593" max="14593" width="10.00390625" style="0" customWidth="1"/>
    <col min="14594" max="14594" width="11.375" style="0" customWidth="1"/>
    <col min="14595" max="14595" width="12.875" style="0" customWidth="1"/>
    <col min="14845" max="14845" width="6.25390625" style="0" customWidth="1"/>
    <col min="14846" max="14846" width="8.875" style="0" customWidth="1"/>
    <col min="14847" max="14847" width="33.125" style="0" customWidth="1"/>
    <col min="14848" max="14848" width="7.875" style="0" customWidth="1"/>
    <col min="14849" max="14849" width="10.00390625" style="0" customWidth="1"/>
    <col min="14850" max="14850" width="11.375" style="0" customWidth="1"/>
    <col min="14851" max="14851" width="12.875" style="0" customWidth="1"/>
    <col min="15101" max="15101" width="6.25390625" style="0" customWidth="1"/>
    <col min="15102" max="15102" width="8.875" style="0" customWidth="1"/>
    <col min="15103" max="15103" width="33.125" style="0" customWidth="1"/>
    <col min="15104" max="15104" width="7.875" style="0" customWidth="1"/>
    <col min="15105" max="15105" width="10.00390625" style="0" customWidth="1"/>
    <col min="15106" max="15106" width="11.375" style="0" customWidth="1"/>
    <col min="15107" max="15107" width="12.875" style="0" customWidth="1"/>
    <col min="15357" max="15357" width="6.25390625" style="0" customWidth="1"/>
    <col min="15358" max="15358" width="8.875" style="0" customWidth="1"/>
    <col min="15359" max="15359" width="33.125" style="0" customWidth="1"/>
    <col min="15360" max="15360" width="7.875" style="0" customWidth="1"/>
    <col min="15361" max="15361" width="10.00390625" style="0" customWidth="1"/>
    <col min="15362" max="15362" width="11.375" style="0" customWidth="1"/>
    <col min="15363" max="15363" width="12.875" style="0" customWidth="1"/>
    <col min="15613" max="15613" width="6.25390625" style="0" customWidth="1"/>
    <col min="15614" max="15614" width="8.875" style="0" customWidth="1"/>
    <col min="15615" max="15615" width="33.125" style="0" customWidth="1"/>
    <col min="15616" max="15616" width="7.875" style="0" customWidth="1"/>
    <col min="15617" max="15617" width="10.00390625" style="0" customWidth="1"/>
    <col min="15618" max="15618" width="11.375" style="0" customWidth="1"/>
    <col min="15619" max="15619" width="12.875" style="0" customWidth="1"/>
    <col min="15869" max="15869" width="6.25390625" style="0" customWidth="1"/>
    <col min="15870" max="15870" width="8.875" style="0" customWidth="1"/>
    <col min="15871" max="15871" width="33.125" style="0" customWidth="1"/>
    <col min="15872" max="15872" width="7.875" style="0" customWidth="1"/>
    <col min="15873" max="15873" width="10.00390625" style="0" customWidth="1"/>
    <col min="15874" max="15874" width="11.375" style="0" customWidth="1"/>
    <col min="15875" max="15875" width="12.875" style="0" customWidth="1"/>
    <col min="16125" max="16125" width="6.25390625" style="0" customWidth="1"/>
    <col min="16126" max="16126" width="8.875" style="0" customWidth="1"/>
    <col min="16127" max="16127" width="33.125" style="0" customWidth="1"/>
    <col min="16128" max="16128" width="7.875" style="0" customWidth="1"/>
    <col min="16129" max="16129" width="10.00390625" style="0" customWidth="1"/>
    <col min="16130" max="16130" width="11.375" style="0" customWidth="1"/>
    <col min="16131" max="16131" width="12.875" style="0" customWidth="1"/>
  </cols>
  <sheetData>
    <row r="1" spans="2:7" ht="12.75">
      <c r="B1" s="210"/>
      <c r="C1" s="211"/>
      <c r="D1" s="212"/>
      <c r="E1" s="213"/>
      <c r="F1" s="214"/>
      <c r="G1" s="215"/>
    </row>
    <row r="2" spans="1:7" ht="15.75">
      <c r="A2" s="308" t="s">
        <v>27</v>
      </c>
      <c r="B2" s="308"/>
      <c r="C2" s="308"/>
      <c r="D2" s="308"/>
      <c r="E2" s="308"/>
      <c r="F2" s="308"/>
      <c r="G2" s="308"/>
    </row>
    <row r="3" spans="1:7" ht="18.75" thickBot="1">
      <c r="A3" s="309" t="s">
        <v>76</v>
      </c>
      <c r="B3" s="309"/>
      <c r="C3" s="309"/>
      <c r="D3" s="309"/>
      <c r="E3" s="309"/>
      <c r="F3" s="309"/>
      <c r="G3" s="309"/>
    </row>
    <row r="4" spans="1:7" ht="27" thickBot="1">
      <c r="A4" s="310" t="s">
        <v>45</v>
      </c>
      <c r="B4" s="311"/>
      <c r="C4" s="311"/>
      <c r="D4" s="311"/>
      <c r="E4" s="311"/>
      <c r="F4" s="311"/>
      <c r="G4" s="312"/>
    </row>
    <row r="5" spans="1:7" ht="13.5" thickBot="1">
      <c r="A5" s="139"/>
      <c r="B5" s="140"/>
      <c r="C5" s="141"/>
      <c r="D5" s="142"/>
      <c r="E5" s="142"/>
      <c r="F5" s="143"/>
      <c r="G5" s="144"/>
    </row>
    <row r="6" spans="1:10" ht="13.5" thickBot="1">
      <c r="A6" s="145" t="s">
        <v>28</v>
      </c>
      <c r="B6" s="146" t="s">
        <v>29</v>
      </c>
      <c r="C6" s="147" t="s">
        <v>30</v>
      </c>
      <c r="D6" s="148" t="s">
        <v>31</v>
      </c>
      <c r="E6" s="149" t="s">
        <v>32</v>
      </c>
      <c r="F6" s="150" t="s">
        <v>33</v>
      </c>
      <c r="G6" s="151" t="s">
        <v>73</v>
      </c>
      <c r="J6" s="166"/>
    </row>
    <row r="7" spans="1:7" ht="12.75">
      <c r="A7" s="152"/>
      <c r="B7" s="153"/>
      <c r="C7" s="154" t="s">
        <v>34</v>
      </c>
      <c r="D7" s="149"/>
      <c r="E7" s="149"/>
      <c r="F7" s="155"/>
      <c r="G7" s="156"/>
    </row>
    <row r="8" spans="1:7" ht="15.75">
      <c r="A8" s="157"/>
      <c r="B8" s="241" t="s">
        <v>41</v>
      </c>
      <c r="C8" s="259" t="s">
        <v>58</v>
      </c>
      <c r="D8" s="260" t="s">
        <v>36</v>
      </c>
      <c r="E8" s="258">
        <v>1.2</v>
      </c>
      <c r="F8" s="262">
        <v>2081.37</v>
      </c>
      <c r="G8" s="158"/>
    </row>
    <row r="9" spans="1:7" ht="15.75">
      <c r="A9" s="157"/>
      <c r="B9" s="242" t="s">
        <v>35</v>
      </c>
      <c r="C9" s="168" t="s">
        <v>59</v>
      </c>
      <c r="D9" s="257" t="s">
        <v>36</v>
      </c>
      <c r="E9" s="261" t="s">
        <v>60</v>
      </c>
      <c r="F9" s="232">
        <v>29867.95</v>
      </c>
      <c r="G9" s="158"/>
    </row>
    <row r="10" spans="1:7" ht="13.5" thickBot="1">
      <c r="A10" s="159"/>
      <c r="B10" s="160"/>
      <c r="C10" s="161"/>
      <c r="D10" s="162"/>
      <c r="E10" s="163" t="s">
        <v>38</v>
      </c>
      <c r="F10" s="164">
        <f>SUM(F8:F9)</f>
        <v>31949.32</v>
      </c>
      <c r="G10" s="165"/>
    </row>
    <row r="11" spans="1:7" ht="12.75">
      <c r="A11" s="220"/>
      <c r="B11" s="221"/>
      <c r="C11" s="222" t="s">
        <v>34</v>
      </c>
      <c r="D11" s="223"/>
      <c r="E11" s="224"/>
      <c r="F11" s="225"/>
      <c r="G11" s="226"/>
    </row>
    <row r="12" spans="1:7" ht="12.75">
      <c r="A12" s="197"/>
      <c r="B12" s="240"/>
      <c r="C12" s="227" t="s">
        <v>39</v>
      </c>
      <c r="D12" s="264"/>
      <c r="E12" s="193"/>
      <c r="F12" s="201"/>
      <c r="G12" s="196"/>
    </row>
    <row r="13" spans="1:7" ht="21.75" customHeight="1">
      <c r="A13" s="197"/>
      <c r="B13" s="243" t="s">
        <v>41</v>
      </c>
      <c r="C13" s="244" t="s">
        <v>51</v>
      </c>
      <c r="D13" s="245" t="s">
        <v>36</v>
      </c>
      <c r="E13" s="245">
        <v>740.3</v>
      </c>
      <c r="F13" s="246">
        <f>E13*1.8</f>
        <v>1332.54</v>
      </c>
      <c r="G13" s="267">
        <v>1.8</v>
      </c>
    </row>
    <row r="14" spans="1:7" ht="33.75" customHeight="1">
      <c r="A14" s="197"/>
      <c r="B14" s="243" t="s">
        <v>35</v>
      </c>
      <c r="C14" s="247" t="s">
        <v>52</v>
      </c>
      <c r="D14" s="245" t="s">
        <v>36</v>
      </c>
      <c r="E14" s="245">
        <v>740.3</v>
      </c>
      <c r="F14" s="246">
        <f>E14*1.8</f>
        <v>1332.54</v>
      </c>
      <c r="G14" s="267">
        <v>1.8</v>
      </c>
    </row>
    <row r="15" spans="1:7" ht="13.5" thickBot="1">
      <c r="A15" s="159"/>
      <c r="B15" s="160"/>
      <c r="C15" s="170"/>
      <c r="D15" s="171"/>
      <c r="E15" s="163" t="s">
        <v>38</v>
      </c>
      <c r="F15" s="164">
        <f>SUM(F13:F14)</f>
        <v>2665.08</v>
      </c>
      <c r="G15" s="165"/>
    </row>
    <row r="16" spans="1:7" ht="12.75">
      <c r="A16" s="172"/>
      <c r="B16" s="265"/>
      <c r="C16" s="173" t="s">
        <v>40</v>
      </c>
      <c r="D16" s="174"/>
      <c r="E16" s="174"/>
      <c r="F16" s="175"/>
      <c r="G16" s="176"/>
    </row>
    <row r="17" spans="1:7" ht="30">
      <c r="A17" s="177"/>
      <c r="B17" s="313" t="s">
        <v>63</v>
      </c>
      <c r="C17" s="269" t="s">
        <v>61</v>
      </c>
      <c r="D17" s="270">
        <v>100</v>
      </c>
      <c r="E17" s="270">
        <v>0.1</v>
      </c>
      <c r="F17" s="316">
        <v>24059.49</v>
      </c>
      <c r="G17" s="178"/>
    </row>
    <row r="18" spans="1:7" ht="15">
      <c r="A18" s="177"/>
      <c r="B18" s="314"/>
      <c r="C18" s="271" t="s">
        <v>62</v>
      </c>
      <c r="D18" s="270" t="s">
        <v>44</v>
      </c>
      <c r="E18" s="270">
        <v>10</v>
      </c>
      <c r="F18" s="317"/>
      <c r="G18" s="178"/>
    </row>
    <row r="19" spans="1:7" ht="30">
      <c r="A19" s="177"/>
      <c r="B19" s="314"/>
      <c r="C19" s="272" t="s">
        <v>64</v>
      </c>
      <c r="D19" s="273" t="s">
        <v>69</v>
      </c>
      <c r="E19" s="273">
        <v>0.03</v>
      </c>
      <c r="F19" s="317"/>
      <c r="G19" s="178"/>
    </row>
    <row r="20" spans="1:7" ht="30">
      <c r="A20" s="177"/>
      <c r="B20" s="314"/>
      <c r="C20" s="274" t="s">
        <v>65</v>
      </c>
      <c r="D20" s="275" t="s">
        <v>44</v>
      </c>
      <c r="E20" s="275">
        <v>3</v>
      </c>
      <c r="F20" s="317"/>
      <c r="G20" s="178"/>
    </row>
    <row r="21" spans="1:7" ht="15">
      <c r="A21" s="177"/>
      <c r="B21" s="314"/>
      <c r="C21" s="274" t="s">
        <v>66</v>
      </c>
      <c r="D21" s="275">
        <v>100</v>
      </c>
      <c r="E21" s="275">
        <v>0.02</v>
      </c>
      <c r="F21" s="317"/>
      <c r="G21" s="178"/>
    </row>
    <row r="22" spans="1:7" ht="15">
      <c r="A22" s="177"/>
      <c r="B22" s="314"/>
      <c r="C22" s="274" t="s">
        <v>74</v>
      </c>
      <c r="D22" s="275" t="s">
        <v>70</v>
      </c>
      <c r="E22" s="275">
        <v>0.05</v>
      </c>
      <c r="F22" s="317"/>
      <c r="G22" s="178"/>
    </row>
    <row r="23" spans="1:7" ht="21.75" customHeight="1">
      <c r="A23" s="177"/>
      <c r="B23" s="314"/>
      <c r="C23" s="274" t="s">
        <v>75</v>
      </c>
      <c r="D23" s="275" t="s">
        <v>70</v>
      </c>
      <c r="E23" s="275">
        <v>0.02</v>
      </c>
      <c r="F23" s="317"/>
      <c r="G23" s="178"/>
    </row>
    <row r="24" spans="1:7" ht="15">
      <c r="A24" s="177"/>
      <c r="B24" s="314"/>
      <c r="C24" s="274" t="s">
        <v>67</v>
      </c>
      <c r="D24" s="275" t="s">
        <v>71</v>
      </c>
      <c r="E24" s="275">
        <v>0.1</v>
      </c>
      <c r="F24" s="317"/>
      <c r="G24" s="178"/>
    </row>
    <row r="25" spans="1:7" ht="15">
      <c r="A25" s="177"/>
      <c r="B25" s="315"/>
      <c r="C25" s="274" t="s">
        <v>68</v>
      </c>
      <c r="D25" s="275" t="s">
        <v>44</v>
      </c>
      <c r="E25" s="275">
        <v>2</v>
      </c>
      <c r="F25" s="318"/>
      <c r="G25" s="178"/>
    </row>
    <row r="26" spans="1:7" ht="13.5" thickBot="1">
      <c r="A26" s="179"/>
      <c r="B26" s="180"/>
      <c r="C26" s="181"/>
      <c r="D26" s="182"/>
      <c r="E26" s="163" t="s">
        <v>38</v>
      </c>
      <c r="F26" s="164">
        <f>SUM(F17:F25)</f>
        <v>24059.49</v>
      </c>
      <c r="G26" s="183"/>
    </row>
    <row r="27" spans="1:7" ht="12.75">
      <c r="A27" s="172"/>
      <c r="B27" s="265"/>
      <c r="C27" s="184" t="s">
        <v>40</v>
      </c>
      <c r="D27" s="185"/>
      <c r="E27" s="185"/>
      <c r="F27" s="186"/>
      <c r="G27" s="187"/>
    </row>
    <row r="28" spans="1:9" ht="12.75" customHeight="1">
      <c r="A28" s="172"/>
      <c r="B28" s="265"/>
      <c r="C28" s="167" t="s">
        <v>39</v>
      </c>
      <c r="D28" s="174"/>
      <c r="E28" s="174"/>
      <c r="F28" s="188"/>
      <c r="G28" s="187"/>
      <c r="I28" s="166">
        <f>F26+F31</f>
        <v>42070.99</v>
      </c>
    </row>
    <row r="29" spans="1:7" ht="12.75" customHeight="1">
      <c r="A29" s="172"/>
      <c r="B29" s="248" t="s">
        <v>41</v>
      </c>
      <c r="C29" s="249" t="s">
        <v>53</v>
      </c>
      <c r="D29" s="250" t="s">
        <v>36</v>
      </c>
      <c r="E29" s="245">
        <v>740.3</v>
      </c>
      <c r="F29" s="251">
        <f>E29*G29</f>
        <v>399.76</v>
      </c>
      <c r="G29" s="268">
        <v>0.54</v>
      </c>
    </row>
    <row r="30" spans="1:7" ht="12.75" customHeight="1">
      <c r="A30" s="172"/>
      <c r="B30" s="248" t="s">
        <v>35</v>
      </c>
      <c r="C30" s="252" t="s">
        <v>54</v>
      </c>
      <c r="D30" s="189" t="s">
        <v>36</v>
      </c>
      <c r="E30" s="245">
        <v>740.3</v>
      </c>
      <c r="F30" s="253">
        <f>E30*G30</f>
        <v>17611.74</v>
      </c>
      <c r="G30" s="268">
        <v>23.79</v>
      </c>
    </row>
    <row r="31" spans="1:7" ht="13.5" thickBot="1">
      <c r="A31" s="159"/>
      <c r="B31" s="160"/>
      <c r="C31" s="190"/>
      <c r="D31" s="171"/>
      <c r="E31" s="191" t="s">
        <v>38</v>
      </c>
      <c r="F31" s="164">
        <f>SUM(F29:F30)</f>
        <v>18011.5</v>
      </c>
      <c r="G31" s="165"/>
    </row>
    <row r="32" spans="1:7" ht="12.75">
      <c r="A32" s="152"/>
      <c r="B32" s="194"/>
      <c r="C32" s="218" t="s">
        <v>42</v>
      </c>
      <c r="D32" s="228"/>
      <c r="E32" s="228"/>
      <c r="F32" s="229"/>
      <c r="G32" s="196"/>
    </row>
    <row r="33" spans="1:7" ht="15.75">
      <c r="A33" s="197"/>
      <c r="B33" s="276" t="s">
        <v>41</v>
      </c>
      <c r="C33" s="219" t="s">
        <v>72</v>
      </c>
      <c r="D33" s="169" t="s">
        <v>37</v>
      </c>
      <c r="E33" s="169">
        <v>1</v>
      </c>
      <c r="F33" s="192">
        <v>488.02</v>
      </c>
      <c r="G33" s="202"/>
    </row>
    <row r="34" spans="1:7" ht="13.5" thickBot="1">
      <c r="A34" s="159"/>
      <c r="B34" s="160"/>
      <c r="C34" s="198"/>
      <c r="D34" s="171"/>
      <c r="E34" s="191" t="s">
        <v>38</v>
      </c>
      <c r="F34" s="164">
        <f>SUM(F33:F33)</f>
        <v>488.02</v>
      </c>
      <c r="G34" s="196"/>
    </row>
    <row r="35" spans="1:7" ht="12.75">
      <c r="A35" s="157"/>
      <c r="B35" s="239"/>
      <c r="C35" s="195" t="s">
        <v>42</v>
      </c>
      <c r="D35" s="263"/>
      <c r="E35" s="199"/>
      <c r="F35" s="200"/>
      <c r="G35" s="196"/>
    </row>
    <row r="36" spans="1:7" ht="12.75">
      <c r="A36" s="197"/>
      <c r="B36" s="240"/>
      <c r="C36" s="217" t="s">
        <v>39</v>
      </c>
      <c r="D36" s="264"/>
      <c r="E36" s="193"/>
      <c r="F36" s="201"/>
      <c r="G36" s="196"/>
    </row>
    <row r="37" spans="1:7" ht="12.75">
      <c r="A37" s="197"/>
      <c r="B37" s="254" t="s">
        <v>41</v>
      </c>
      <c r="C37" s="255" t="s">
        <v>55</v>
      </c>
      <c r="D37" s="216" t="s">
        <v>56</v>
      </c>
      <c r="E37" s="231">
        <v>3</v>
      </c>
      <c r="F37" s="256">
        <f>E37*G37</f>
        <v>5272</v>
      </c>
      <c r="G37" s="266">
        <v>1757.34</v>
      </c>
    </row>
    <row r="38" spans="1:7" ht="12.75">
      <c r="A38" s="197"/>
      <c r="B38" s="254" t="s">
        <v>35</v>
      </c>
      <c r="C38" s="230" t="s">
        <v>57</v>
      </c>
      <c r="D38" s="216" t="s">
        <v>37</v>
      </c>
      <c r="E38" s="231">
        <v>6</v>
      </c>
      <c r="F38" s="256">
        <f>E38*G38</f>
        <v>3082</v>
      </c>
      <c r="G38" s="266">
        <v>513.6</v>
      </c>
    </row>
    <row r="39" spans="1:7" ht="13.5" thickBot="1">
      <c r="A39" s="159"/>
      <c r="B39" s="160"/>
      <c r="C39" s="198"/>
      <c r="D39" s="171"/>
      <c r="E39" s="191" t="s">
        <v>38</v>
      </c>
      <c r="F39" s="164">
        <f>SUM(F37:F38)</f>
        <v>8354</v>
      </c>
      <c r="G39" s="165"/>
    </row>
    <row r="40" spans="1:7" ht="13.5" thickBot="1">
      <c r="A40" s="203"/>
      <c r="B40" s="204"/>
      <c r="C40" s="205"/>
      <c r="D40" s="204"/>
      <c r="E40" s="206" t="s">
        <v>43</v>
      </c>
      <c r="F40" s="207">
        <f>F39+F34+F31+F26+F15+F10</f>
        <v>85527.41</v>
      </c>
      <c r="G40" s="208"/>
    </row>
    <row r="42" spans="2:5" ht="12.75">
      <c r="B42" s="211" t="s">
        <v>21</v>
      </c>
      <c r="C42" s="212"/>
      <c r="D42" s="213" t="s">
        <v>23</v>
      </c>
      <c r="E42" s="214"/>
    </row>
  </sheetData>
  <mergeCells count="5">
    <mergeCell ref="A2:G2"/>
    <mergeCell ref="A3:G3"/>
    <mergeCell ref="A4:G4"/>
    <mergeCell ref="B17:B25"/>
    <mergeCell ref="F17:F25"/>
  </mergeCells>
  <printOptions/>
  <pageMargins left="0.11811023622047245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2017-01-30T10:29:13Z</cp:lastPrinted>
  <dcterms:created xsi:type="dcterms:W3CDTF">2010-11-29T02:37:01Z</dcterms:created>
  <dcterms:modified xsi:type="dcterms:W3CDTF">2017-01-30T10:29:20Z</dcterms:modified>
  <cp:category/>
  <cp:version/>
  <cp:contentType/>
  <cp:contentStatus/>
</cp:coreProperties>
</file>