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<sst xmlns="http://schemas.openxmlformats.org/spreadsheetml/2006/main" count="137" uniqueCount="95">
  <si>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</si>
  <si>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</si>
  <si>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</si>
  <si>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</si>
  <si>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</si>
  <si>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</si>
  <si>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</si>
  <si>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</si>
  <si>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</si>
  <si>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</si>
  <si>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</si>
  <si>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</si>
  <si>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</si>
  <si>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</si>
  <si>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</si>
  <si>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</si>
  <si>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</si>
  <si>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</si>
  <si>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</si>
  <si>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</si>
  <si>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</si>
  <si>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</si>
  <si>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</si>
  <si>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</si>
  <si>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</si>
  <si>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</si>
  <si>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</si>
  <si>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</si>
  <si>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</si>
  <si>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</si>
  <si>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</si>
  <si>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</si>
  <si>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</si>
  <si>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</si>
  <si>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</si>
  <si>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Интернационалистов, дом 45</t>
  </si>
  <si>
    <t>Главный энергетик</t>
  </si>
  <si>
    <t xml:space="preserve">Перечень выполненных работ </t>
  </si>
  <si>
    <t>Примечание</t>
  </si>
  <si>
    <t>Техническое обслуживание</t>
  </si>
  <si>
    <t>март</t>
  </si>
  <si>
    <t>шт</t>
  </si>
  <si>
    <t>июнь</t>
  </si>
  <si>
    <t>июль</t>
  </si>
  <si>
    <t>м</t>
  </si>
  <si>
    <t>январь</t>
  </si>
  <si>
    <t>шт.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</si>
  <si>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</si>
  <si>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</si>
  <si>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</si>
  <si>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</si>
  <si>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</si>
  <si>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</si>
  <si>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</si>
  <si>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</si>
  <si>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</si>
  <si>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О.А. Доброгорский</t>
  </si>
  <si>
    <t>ПРОСРОЧЕННАЯ ЗАДОЛЖЕННОСТЬ  ПО ОПЛАТЕ  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</si>
  <si>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</si>
  <si>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</si>
  <si>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</si>
  <si>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Управляющей компании ООО " Статус2"  по выполнению работ по содержанию и текущему ремонту жилого фонда, 2016г.</t>
  </si>
  <si>
    <t>май</t>
  </si>
  <si>
    <t>Осмотр состояния электрооборудования</t>
  </si>
  <si>
    <t>под.</t>
  </si>
  <si>
    <t>август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</si>
  <si>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</si>
  <si>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</si>
  <si>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м2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</si>
  <si>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</si>
  <si>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Смена дверных приборов замки.</t>
  </si>
  <si>
    <t>Установка проушин на боллерную</t>
  </si>
  <si>
    <t>2</t>
  </si>
  <si>
    <t>Замена ламп энергосберегающих POLSAR</t>
  </si>
  <si>
    <t>Замена ламп</t>
  </si>
  <si>
    <t>Прочистка труб внутренней канализации диаметром 50-150 мм простого засора</t>
  </si>
  <si>
    <t>Установка заглушки на теплоноситель.</t>
  </si>
  <si>
    <t>Ремонт контейнерной площадки (сварка)</t>
  </si>
  <si>
    <t>Замена шар. крана по ХВС ф 15мм</t>
  </si>
  <si>
    <t>Замена  крана  ф 50 мм</t>
  </si>
  <si>
    <t>Огрунтовка металлических поверхностей за один раз грунтовкой ГФ-021</t>
  </si>
  <si>
    <t>за 2016г.</t>
  </si>
  <si>
    <t>Замена ламп энергосберегающих ЛОН Е27 40W</t>
  </si>
  <si>
    <t>Демонтаж оголенных проводов</t>
  </si>
  <si>
    <t>ноябрь</t>
  </si>
  <si>
    <t>Установка номерных табличек над входомв подьезд</t>
  </si>
  <si>
    <t>Укрепление дверного полотна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</si>
  <si>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</si>
  <si>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</si>
  <si>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декабрь</t>
  </si>
  <si>
    <t>Смена энергосберегающих ламп накаливания.</t>
  </si>
  <si>
    <t>Лампа энергосберегающая POLSAR/</t>
  </si>
  <si>
    <t>Автомат одно-, двух-, трехполюсный, устанавливаемый на конструкции на стене или колонне, на ток до 100 А</t>
  </si>
  <si>
    <t>Автоматический выключатель 63A ABB S233R C63</t>
  </si>
  <si>
    <r>
      <t xml:space="preserve">ул. Интернационалистов, д.45-  </t>
    </r>
    <r>
      <rPr>
        <b/>
        <sz val="20"/>
        <color indexed="10"/>
        <rFont val="Times New Roman"/>
        <family val="1"/>
      </rPr>
      <t>ООО "Статус 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</si>
</sst>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2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0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8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8" fontId="8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4" fontId="7" fillId="0" borderId="31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7" fillId="4" borderId="39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/>
    <xf numFmtId="0" fontId="7" fillId="4" borderId="8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/>
    <xf numFmtId="0" fontId="7" fillId="4" borderId="1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 textRotation="90" wrapText="1"/>
    </xf>
    <xf numFmtId="167" fontId="7" fillId="3" borderId="24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" fontId="2" fillId="0" borderId="0" xfId="0" applyNumberFormat="1" applyFont="1" applyFill="1" applyBorder="1"/>
    <xf numFmtId="0" fontId="2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8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90" wrapText="1"/>
    </xf>
    <xf numFmtId="0" fontId="14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/>
    </xf>
    <xf numFmtId="0" fontId="5" fillId="4" borderId="45" xfId="0" applyFont="1" applyFill="1" applyBorder="1" applyAlignment="1">
      <alignment horizontal="left" vertical="top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167" fontId="14" fillId="3" borderId="24" xfId="0" applyNumberFormat="1" applyFont="1" applyFill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67" fontId="14" fillId="0" borderId="47" xfId="0" applyNumberFormat="1" applyFont="1" applyBorder="1" applyAlignment="1">
      <alignment vertical="center"/>
    </xf>
    <xf numFmtId="0" fontId="18" fillId="0" borderId="48" xfId="0" applyFont="1" applyBorder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/>
    </xf>
    <xf numFmtId="0" fontId="18" fillId="0" borderId="14" xfId="0" applyFont="1" applyBorder="1" applyAlignment="1">
      <alignment vertical="center"/>
    </xf>
    <xf numFmtId="0" fontId="13" fillId="0" borderId="9" xfId="0" applyFont="1" applyBorder="1" applyAlignment="1">
      <alignment vertical="top" wrapText="1"/>
    </xf>
    <xf numFmtId="0" fontId="13" fillId="4" borderId="9" xfId="0" applyFont="1" applyFill="1" applyBorder="1" applyAlignment="1">
      <alignment horizontal="center" vertical="top" wrapText="1"/>
    </xf>
    <xf numFmtId="49" fontId="13" fillId="4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left" vertical="center"/>
    </xf>
    <xf numFmtId="0" fontId="14" fillId="0" borderId="47" xfId="0" applyFont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/>
    </xf>
    <xf numFmtId="0" fontId="5" fillId="4" borderId="47" xfId="0" applyFont="1" applyFill="1" applyBorder="1"/>
    <xf numFmtId="0" fontId="18" fillId="4" borderId="45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3" fillId="0" borderId="9" xfId="0" applyNumberFormat="1" applyFont="1" applyBorder="1" applyAlignment="1">
      <alignment vertical="top" wrapText="1"/>
    </xf>
    <xf numFmtId="0" fontId="5" fillId="4" borderId="9" xfId="0" applyNumberFormat="1" applyFont="1" applyFill="1" applyBorder="1" applyAlignment="1">
      <alignment horizontal="center" vertical="top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8" fillId="4" borderId="9" xfId="0" applyFont="1" applyFill="1" applyBorder="1" applyAlignment="1">
      <alignment horizontal="left" vertical="center"/>
    </xf>
    <xf numFmtId="4" fontId="5" fillId="0" borderId="9" xfId="0" applyNumberFormat="1" applyFont="1" applyBorder="1" applyAlignment="1">
      <alignment horizontal="center"/>
    </xf>
    <xf numFmtId="0" fontId="13" fillId="6" borderId="9" xfId="0" applyNumberFormat="1" applyFont="1" applyFill="1" applyBorder="1" applyAlignment="1">
      <alignment horizontal="center" vertical="top" wrapText="1"/>
    </xf>
    <xf numFmtId="0" fontId="13" fillId="6" borderId="9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wrapText="1"/>
    </xf>
    <xf numFmtId="0" fontId="5" fillId="4" borderId="24" xfId="0" applyFont="1" applyFill="1" applyBorder="1" applyAlignment="1">
      <alignment horizontal="center" vertical="center"/>
    </xf>
    <xf numFmtId="167" fontId="14" fillId="3" borderId="24" xfId="0" applyNumberFormat="1" applyFont="1" applyFill="1" applyBorder="1" applyAlignment="1">
      <alignment vertical="center"/>
    </xf>
    <xf numFmtId="0" fontId="14" fillId="4" borderId="46" xfId="0" applyFont="1" applyFill="1" applyBorder="1" applyAlignment="1">
      <alignment horizontal="center" wrapText="1"/>
    </xf>
    <xf numFmtId="0" fontId="5" fillId="4" borderId="46" xfId="0" applyFont="1" applyFill="1" applyBorder="1" applyAlignment="1">
      <alignment horizontal="center" vertical="center"/>
    </xf>
    <xf numFmtId="167" fontId="5" fillId="4" borderId="46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167" fontId="5" fillId="0" borderId="46" xfId="0" applyNumberFormat="1" applyFont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20" fillId="0" borderId="47" xfId="0" applyFont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3" fontId="18" fillId="4" borderId="14" xfId="0" applyNumberFormat="1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21" fillId="4" borderId="45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9" fontId="14" fillId="3" borderId="14" xfId="0" applyNumberFormat="1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7" fontId="5" fillId="0" borderId="4" xfId="0" applyNumberFormat="1" applyFont="1" applyBorder="1" applyAlignment="1">
      <alignment vertical="center"/>
    </xf>
    <xf numFmtId="0" fontId="13" fillId="4" borderId="9" xfId="0" applyFont="1" applyFill="1" applyBorder="1" applyAlignment="1">
      <alignment horizontal="center" wrapText="1"/>
    </xf>
    <xf numFmtId="170" fontId="5" fillId="4" borderId="9" xfId="0" applyNumberFormat="1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vertical="center"/>
    </xf>
    <xf numFmtId="0" fontId="5" fillId="0" borderId="9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5" fillId="4" borderId="9" xfId="0" applyFont="1" applyFill="1" applyBorder="1" applyAlignment="1" applyProtection="1">
      <alignment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4" fontId="14" fillId="3" borderId="24" xfId="0" applyNumberFormat="1" applyFont="1" applyFill="1" applyBorder="1" applyAlignment="1">
      <alignment vertical="center"/>
    </xf>
    <xf numFmtId="0" fontId="20" fillId="0" borderId="46" xfId="0" applyFont="1" applyBorder="1" applyAlignment="1">
      <alignment horizontal="center" vertical="center" wrapText="1"/>
    </xf>
    <xf numFmtId="167" fontId="14" fillId="0" borderId="46" xfId="0" applyNumberFormat="1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167" fontId="14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167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5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" fontId="7" fillId="0" borderId="54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center" vertical="center"/>
    </xf>
    <xf numFmtId="4" fontId="5" fillId="4" borderId="46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4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5" fillId="7" borderId="53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40" t="s">
        <v>48</v>
      </c>
      <c r="L2" s="140"/>
      <c r="M2" s="140"/>
      <c r="N2" s="140"/>
    </row>
    <row r="3" spans="11:14" ht="15.75">
      <c r="K3" s="140" t="s">
        <v>49</v>
      </c>
      <c r="L3" s="140"/>
      <c r="M3" s="140"/>
      <c r="N3" s="140"/>
    </row>
    <row r="4" spans="11:14" ht="15.75">
      <c r="K4" s="140" t="s">
        <v>50</v>
      </c>
      <c r="L4" s="140"/>
      <c r="M4" s="140"/>
      <c r="N4" s="140"/>
    </row>
    <row r="7" spans="1:15" s="3" customFormat="1" ht="15.75">
      <c r="A7" s="139" t="s">
        <v>61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8.75">
      <c r="A8" s="311" t="s">
        <v>35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</row>
    <row r="9" spans="1:15" ht="19.5" thickBot="1">
      <c r="A9" s="5" t="s">
        <v>0</v>
      </c>
      <c r="B9" s="4"/>
      <c r="C9" s="4"/>
      <c r="E9" s="6">
        <v>805.6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12" t="s">
        <v>1</v>
      </c>
      <c r="B10" s="314" t="s">
        <v>2</v>
      </c>
      <c r="C10" s="317" t="s">
        <v>3</v>
      </c>
      <c r="D10" s="319" t="s">
        <v>4</v>
      </c>
      <c r="E10" s="317" t="s">
        <v>5</v>
      </c>
      <c r="F10" s="321" t="s">
        <v>6</v>
      </c>
      <c r="G10" s="323" t="s">
        <v>7</v>
      </c>
      <c r="H10" s="323"/>
      <c r="I10" s="323"/>
      <c r="J10" s="324"/>
      <c r="K10" s="321" t="s">
        <v>8</v>
      </c>
      <c r="L10" s="325" t="s">
        <v>7</v>
      </c>
      <c r="M10" s="325"/>
      <c r="N10" s="325"/>
      <c r="O10" s="326"/>
    </row>
    <row r="11" spans="1:15" s="7" customFormat="1" ht="37.5" customHeight="1">
      <c r="A11" s="313"/>
      <c r="B11" s="315"/>
      <c r="C11" s="318"/>
      <c r="D11" s="320"/>
      <c r="E11" s="318"/>
      <c r="F11" s="322"/>
      <c r="G11" s="327" t="s">
        <v>53</v>
      </c>
      <c r="H11" s="327" t="s">
        <v>54</v>
      </c>
      <c r="I11" s="327" t="s">
        <v>55</v>
      </c>
      <c r="J11" s="307" t="s">
        <v>9</v>
      </c>
      <c r="K11" s="322"/>
      <c r="L11" s="308" t="s">
        <v>33</v>
      </c>
      <c r="M11" s="329" t="s">
        <v>10</v>
      </c>
      <c r="N11" s="308" t="s">
        <v>34</v>
      </c>
      <c r="O11" s="307" t="s">
        <v>11</v>
      </c>
    </row>
    <row r="12" spans="1:15" s="7" customFormat="1" ht="44.25" customHeight="1" thickBot="1">
      <c r="A12" s="313"/>
      <c r="B12" s="316"/>
      <c r="C12" s="318"/>
      <c r="D12" s="320"/>
      <c r="E12" s="318"/>
      <c r="F12" s="322"/>
      <c r="G12" s="328"/>
      <c r="H12" s="328"/>
      <c r="I12" s="328"/>
      <c r="J12" s="307"/>
      <c r="K12" s="322"/>
      <c r="L12" s="308"/>
      <c r="M12" s="329"/>
      <c r="N12" s="308"/>
      <c r="O12" s="307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9" customFormat="1" ht="18" customHeight="1" thickBot="1">
      <c r="A31" s="112" t="s">
        <v>12</v>
      </c>
      <c r="B31" s="113"/>
      <c r="C31" s="114">
        <f>D31+E31</f>
        <v>36.42</v>
      </c>
      <c r="D31" s="115">
        <v>4.06</v>
      </c>
      <c r="E31" s="114">
        <f>F31+K31</f>
        <v>32.36</v>
      </c>
      <c r="F31" s="114">
        <f>G31+H31+I31+J31</f>
        <v>14.55</v>
      </c>
      <c r="G31" s="116">
        <v>8.04</v>
      </c>
      <c r="H31" s="117">
        <v>3.16</v>
      </c>
      <c r="I31" s="117">
        <v>1.77</v>
      </c>
      <c r="J31" s="117">
        <v>1.58</v>
      </c>
      <c r="K31" s="114">
        <f>L31+M31+N31+O31</f>
        <v>17.81</v>
      </c>
      <c r="L31" s="116">
        <v>2.52</v>
      </c>
      <c r="M31" s="117">
        <v>12.28</v>
      </c>
      <c r="N31" s="117">
        <v>0.35</v>
      </c>
      <c r="O31" s="118">
        <v>2.66</v>
      </c>
    </row>
    <row r="32" spans="1:15" ht="24.75" customHeight="1" thickBot="1">
      <c r="A32" s="18" t="s">
        <v>60</v>
      </c>
      <c r="B32" s="19">
        <v>1</v>
      </c>
      <c r="C32" s="82">
        <f>C31*E9*12</f>
        <v>352079.4</v>
      </c>
      <c r="D32" s="21">
        <f>D31*E9*12</f>
        <v>39249</v>
      </c>
      <c r="E32" s="65">
        <f>F32+K32</f>
        <v>312830</v>
      </c>
      <c r="F32" s="65">
        <f>G32+H32+I32+J32</f>
        <v>140657</v>
      </c>
      <c r="G32" s="83">
        <f>G31/C31*C32</f>
        <v>77724</v>
      </c>
      <c r="H32" s="24">
        <f>H31/C31*C32</f>
        <v>30548</v>
      </c>
      <c r="I32" s="24">
        <f>I31/C31*C32</f>
        <v>17111</v>
      </c>
      <c r="J32" s="25">
        <f>J31/C31*C32</f>
        <v>15274</v>
      </c>
      <c r="K32" s="135">
        <f>L32+M32+N32+O32</f>
        <v>172173</v>
      </c>
      <c r="L32" s="84">
        <f>L31/C31*C32</f>
        <v>24361</v>
      </c>
      <c r="M32" s="27">
        <f>M31/C31*C32</f>
        <v>118713</v>
      </c>
      <c r="N32" s="27">
        <f>N31/C31*C32</f>
        <v>3384</v>
      </c>
      <c r="O32" s="28">
        <f>O31/C31*C32</f>
        <v>25715</v>
      </c>
    </row>
    <row r="33" spans="1:15" ht="26.25" customHeight="1" thickBot="1">
      <c r="A33" s="127" t="s">
        <v>59</v>
      </c>
      <c r="B33" s="128">
        <f>(C33/C32)%*100</f>
        <v>1.2577</v>
      </c>
      <c r="C33" s="129">
        <v>442802</v>
      </c>
      <c r="D33" s="130">
        <f>D31/C31*C33</f>
        <v>49362</v>
      </c>
      <c r="E33" s="131">
        <f>F33+K33</f>
        <v>393440</v>
      </c>
      <c r="F33" s="131">
        <f>G33+H33+I33+J33</f>
        <v>176902</v>
      </c>
      <c r="G33" s="132">
        <f>G31/C31*C33</f>
        <v>97752</v>
      </c>
      <c r="H33" s="133">
        <f>H31/C31*C33</f>
        <v>38420</v>
      </c>
      <c r="I33" s="133">
        <f>I31/C31*C33</f>
        <v>21520</v>
      </c>
      <c r="J33" s="134">
        <f>J31/C31*C33</f>
        <v>19210</v>
      </c>
      <c r="K33" s="136">
        <f aca="true" t="shared" si="0" ref="K33:K35">L33+M33+N33+O33</f>
        <v>216538</v>
      </c>
      <c r="L33" s="132">
        <f>L31/C31*C33</f>
        <v>30639</v>
      </c>
      <c r="M33" s="133">
        <f>M31/C31*C33</f>
        <v>149303</v>
      </c>
      <c r="N33" s="133">
        <f>N31/C31*C33</f>
        <v>4255</v>
      </c>
      <c r="O33" s="134">
        <f>O31/C31*C33</f>
        <v>32341</v>
      </c>
    </row>
    <row r="34" spans="1:15" ht="34.5" customHeight="1" thickBot="1">
      <c r="A34" s="120" t="s">
        <v>58</v>
      </c>
      <c r="B34" s="121"/>
      <c r="C34" s="122">
        <f>D34+E34</f>
        <v>276620</v>
      </c>
      <c r="D34" s="123">
        <f>D32</f>
        <v>39249</v>
      </c>
      <c r="E34" s="122">
        <f>F34+K34</f>
        <v>237371</v>
      </c>
      <c r="F34" s="122">
        <f>G34+H34+I34+J34</f>
        <v>65198</v>
      </c>
      <c r="G34" s="124">
        <f>4455+2900</f>
        <v>7355</v>
      </c>
      <c r="H34" s="125">
        <v>44311</v>
      </c>
      <c r="I34" s="125">
        <f>7963+5569</f>
        <v>13532</v>
      </c>
      <c r="J34" s="126"/>
      <c r="K34" s="137">
        <f t="shared" si="0"/>
        <v>172173</v>
      </c>
      <c r="L34" s="124">
        <f aca="true" t="shared" si="1" ref="L34:O34">L32</f>
        <v>24361</v>
      </c>
      <c r="M34" s="125">
        <f t="shared" si="1"/>
        <v>118713</v>
      </c>
      <c r="N34" s="125">
        <f t="shared" si="1"/>
        <v>3384</v>
      </c>
      <c r="O34" s="126">
        <f t="shared" si="1"/>
        <v>25715</v>
      </c>
    </row>
    <row r="35" spans="1:15" ht="24.75" customHeight="1" thickBot="1">
      <c r="A35" s="71" t="s">
        <v>13</v>
      </c>
      <c r="B35" s="72"/>
      <c r="C35" s="85">
        <f>C34-C33</f>
        <v>-166182</v>
      </c>
      <c r="D35" s="42">
        <f>D34-D33</f>
        <v>-10113</v>
      </c>
      <c r="E35" s="85">
        <f>F35+K35</f>
        <v>-156069</v>
      </c>
      <c r="F35" s="85">
        <f>G35+H35+I35+J35</f>
        <v>-111704</v>
      </c>
      <c r="G35" s="86">
        <f>G34-G33</f>
        <v>-90397</v>
      </c>
      <c r="H35" s="42">
        <f>H34-H33</f>
        <v>5891</v>
      </c>
      <c r="I35" s="42">
        <f>I34-I33</f>
        <v>-7988</v>
      </c>
      <c r="J35" s="74">
        <f>J34-J33</f>
        <v>-19210</v>
      </c>
      <c r="K35" s="141">
        <f t="shared" si="0"/>
        <v>-44365</v>
      </c>
      <c r="L35" s="87">
        <f>L34-L33</f>
        <v>-6278</v>
      </c>
      <c r="M35" s="88">
        <f aca="true" t="shared" si="2" ref="M35:O35">M34-M33</f>
        <v>-30590</v>
      </c>
      <c r="N35" s="88">
        <f t="shared" si="2"/>
        <v>-871</v>
      </c>
      <c r="O35" s="111">
        <f t="shared" si="2"/>
        <v>-6626</v>
      </c>
    </row>
    <row r="36" spans="1:15" s="2" customFormat="1" ht="26.25" customHeight="1" thickBot="1">
      <c r="A36" s="330" t="s">
        <v>57</v>
      </c>
      <c r="B36" s="331"/>
      <c r="C36" s="331"/>
      <c r="D36" s="331"/>
      <c r="E36" s="332">
        <v>222885.12</v>
      </c>
      <c r="F36" s="333"/>
      <c r="G36" s="78"/>
      <c r="H36" s="78"/>
      <c r="I36" s="78"/>
      <c r="J36" s="78"/>
      <c r="K36" s="89"/>
      <c r="L36" s="78"/>
      <c r="M36" s="78"/>
      <c r="N36" s="78"/>
      <c r="O36" s="78"/>
    </row>
    <row r="37" ht="12.75">
      <c r="D37" s="90"/>
    </row>
    <row r="38" spans="1:15" s="2" customFormat="1" ht="12.75" hidden="1">
      <c r="A38" s="335" t="s">
        <v>14</v>
      </c>
      <c r="B38" s="338" t="s">
        <v>15</v>
      </c>
      <c r="C38" s="334"/>
      <c r="D38" s="309"/>
      <c r="E38" s="334"/>
      <c r="F38" s="334"/>
      <c r="G38" s="310"/>
      <c r="H38" s="310"/>
      <c r="I38" s="310"/>
      <c r="J38" s="310"/>
      <c r="K38" s="334"/>
      <c r="L38" s="310"/>
      <c r="M38" s="310"/>
      <c r="N38" s="310"/>
      <c r="O38" s="310"/>
    </row>
    <row r="39" spans="1:15" s="2" customFormat="1" ht="12.75" customHeight="1" hidden="1">
      <c r="A39" s="336"/>
      <c r="B39" s="339"/>
      <c r="C39" s="334"/>
      <c r="D39" s="309"/>
      <c r="E39" s="334"/>
      <c r="F39" s="334"/>
      <c r="G39" s="309"/>
      <c r="H39" s="309"/>
      <c r="I39" s="309"/>
      <c r="J39" s="309"/>
      <c r="K39" s="334"/>
      <c r="L39" s="309"/>
      <c r="M39" s="309"/>
      <c r="N39" s="309"/>
      <c r="O39" s="309"/>
    </row>
    <row r="40" spans="1:15" s="91" customFormat="1" ht="60" customHeight="1" hidden="1">
      <c r="A40" s="337"/>
      <c r="B40" s="340"/>
      <c r="C40" s="334"/>
      <c r="D40" s="309"/>
      <c r="E40" s="334"/>
      <c r="F40" s="334"/>
      <c r="G40" s="309"/>
      <c r="H40" s="309"/>
      <c r="I40" s="309"/>
      <c r="J40" s="309"/>
      <c r="K40" s="334"/>
      <c r="L40" s="309"/>
      <c r="M40" s="309"/>
      <c r="N40" s="309"/>
      <c r="O40" s="309"/>
    </row>
    <row r="41" spans="1:15" ht="12.75" hidden="1">
      <c r="A41" s="92" t="s">
        <v>12</v>
      </c>
      <c r="B41" s="93">
        <f>2.2</f>
        <v>2.2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16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17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18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13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customHeight="1" hidden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2:8" ht="12.75">
      <c r="B47" s="1" t="s">
        <v>19</v>
      </c>
      <c r="C47" s="50"/>
      <c r="H47" s="1" t="s">
        <v>32</v>
      </c>
    </row>
    <row r="49" spans="2:8" ht="12.75">
      <c r="B49" s="1" t="s">
        <v>36</v>
      </c>
      <c r="H49" s="1" t="s">
        <v>56</v>
      </c>
    </row>
    <row r="51" spans="2:8" ht="12.75">
      <c r="B51" s="1" t="s">
        <v>51</v>
      </c>
      <c r="H51" s="1" t="s">
        <v>52</v>
      </c>
    </row>
  </sheetData>
  <mergeCells count="37">
    <mergeCell ref="A36:D36"/>
    <mergeCell ref="E36:F36"/>
    <mergeCell ref="F38:F40"/>
    <mergeCell ref="G38:J38"/>
    <mergeCell ref="K38:K40"/>
    <mergeCell ref="A38:A40"/>
    <mergeCell ref="B38:B40"/>
    <mergeCell ref="C38:C40"/>
    <mergeCell ref="D38:D40"/>
    <mergeCell ref="E38:E40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  <mergeCell ref="L38:O38"/>
    <mergeCell ref="O39:O40"/>
    <mergeCell ref="L39:L40"/>
    <mergeCell ref="M39:M40"/>
    <mergeCell ref="N39:N40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 topLeftCell="A1">
      <selection activeCell="M13" sqref="M13"/>
    </sheetView>
  </sheetViews>
  <sheetFormatPr defaultColWidth="9.00390625" defaultRowHeight="12.75"/>
  <cols>
    <col min="1" max="1" width="8.625" style="211" customWidth="1"/>
    <col min="2" max="2" width="8.625" style="207" customWidth="1"/>
    <col min="3" max="3" width="38.625" style="208" customWidth="1"/>
    <col min="4" max="4" width="8.625" style="209" customWidth="1"/>
    <col min="5" max="5" width="9.25390625" style="209" customWidth="1"/>
    <col min="6" max="6" width="12.75390625" style="210" customWidth="1"/>
    <col min="7" max="16384" width="9.125" style="143" customWidth="1"/>
  </cols>
  <sheetData>
    <row r="1" spans="1:7" ht="15.75">
      <c r="A1" s="352" t="s">
        <v>37</v>
      </c>
      <c r="B1" s="352"/>
      <c r="C1" s="352"/>
      <c r="D1" s="352"/>
      <c r="E1" s="352"/>
      <c r="F1" s="352"/>
      <c r="G1" s="352"/>
    </row>
    <row r="2" spans="1:7" ht="19.5" thickBot="1">
      <c r="A2" s="311" t="s">
        <v>81</v>
      </c>
      <c r="B2" s="311"/>
      <c r="C2" s="311"/>
      <c r="D2" s="311"/>
      <c r="E2" s="311"/>
      <c r="F2" s="311"/>
      <c r="G2" s="311"/>
    </row>
    <row r="3" spans="1:7" ht="26.25" thickBot="1">
      <c r="A3" s="353" t="s">
        <v>94</v>
      </c>
      <c r="B3" s="354"/>
      <c r="C3" s="354"/>
      <c r="D3" s="354"/>
      <c r="E3" s="354"/>
      <c r="F3" s="354"/>
      <c r="G3" s="355"/>
    </row>
    <row r="4" spans="1:7" ht="13.5" thickBot="1">
      <c r="A4" s="144"/>
      <c r="B4" s="145"/>
      <c r="C4" s="146"/>
      <c r="D4" s="147"/>
      <c r="E4" s="147"/>
      <c r="F4" s="148"/>
      <c r="G4" s="149"/>
    </row>
    <row r="5" spans="1:7" ht="13.5" thickBot="1">
      <c r="A5" s="150" t="s">
        <v>28</v>
      </c>
      <c r="B5" s="151" t="s">
        <v>20</v>
      </c>
      <c r="C5" s="152" t="s">
        <v>21</v>
      </c>
      <c r="D5" s="153" t="s">
        <v>29</v>
      </c>
      <c r="E5" s="154" t="s">
        <v>22</v>
      </c>
      <c r="F5" s="155" t="s">
        <v>30</v>
      </c>
      <c r="G5" s="156" t="s">
        <v>38</v>
      </c>
    </row>
    <row r="6" spans="1:7" ht="12.75" customHeight="1" thickBot="1">
      <c r="A6" s="157"/>
      <c r="B6" s="212"/>
      <c r="C6" s="213" t="s">
        <v>39</v>
      </c>
      <c r="D6" s="212"/>
      <c r="E6" s="212"/>
      <c r="F6" s="214"/>
      <c r="G6" s="158"/>
    </row>
    <row r="7" spans="1:7" ht="12.75" customHeight="1">
      <c r="A7" s="159"/>
      <c r="B7" s="160" t="s">
        <v>62</v>
      </c>
      <c r="C7" s="215" t="s">
        <v>87</v>
      </c>
      <c r="D7" s="161" t="s">
        <v>68</v>
      </c>
      <c r="E7" s="138">
        <v>805.6</v>
      </c>
      <c r="F7" s="216">
        <f>E7*1.8</f>
        <v>1450.08</v>
      </c>
      <c r="G7" s="162">
        <v>1.8</v>
      </c>
    </row>
    <row r="8" spans="1:7" ht="12.75" customHeight="1">
      <c r="A8" s="159"/>
      <c r="B8" s="160" t="s">
        <v>65</v>
      </c>
      <c r="C8" s="217" t="s">
        <v>88</v>
      </c>
      <c r="D8" s="161" t="s">
        <v>68</v>
      </c>
      <c r="E8" s="138">
        <v>805.6</v>
      </c>
      <c r="F8" s="216">
        <f>E8*1.8</f>
        <v>1450.08</v>
      </c>
      <c r="G8" s="162">
        <v>1.8</v>
      </c>
    </row>
    <row r="9" spans="1:7" ht="12.75" customHeight="1" thickBot="1">
      <c r="A9" s="163"/>
      <c r="B9" s="218"/>
      <c r="C9" s="219"/>
      <c r="D9" s="220"/>
      <c r="E9" s="221" t="s">
        <v>23</v>
      </c>
      <c r="F9" s="222">
        <f>SUM(F7:F8)</f>
        <v>2900</v>
      </c>
      <c r="G9" s="166"/>
    </row>
    <row r="10" spans="1:7" ht="12.75" customHeight="1">
      <c r="A10" s="159"/>
      <c r="B10" s="223"/>
      <c r="C10" s="224" t="s">
        <v>31</v>
      </c>
      <c r="D10" s="225"/>
      <c r="E10" s="226"/>
      <c r="F10" s="227"/>
      <c r="G10" s="167"/>
    </row>
    <row r="11" spans="1:7" ht="15">
      <c r="A11" s="159"/>
      <c r="B11" s="228" t="s">
        <v>42</v>
      </c>
      <c r="C11" s="229" t="s">
        <v>70</v>
      </c>
      <c r="D11" s="230" t="s">
        <v>41</v>
      </c>
      <c r="E11" s="230">
        <v>1</v>
      </c>
      <c r="F11" s="231">
        <v>1058.86</v>
      </c>
      <c r="G11" s="168"/>
    </row>
    <row r="12" spans="1:7" ht="12.75" customHeight="1">
      <c r="A12" s="159"/>
      <c r="B12" s="232" t="s">
        <v>65</v>
      </c>
      <c r="C12" s="233" t="s">
        <v>71</v>
      </c>
      <c r="D12" s="234" t="s">
        <v>41</v>
      </c>
      <c r="E12" s="235" t="s">
        <v>72</v>
      </c>
      <c r="F12" s="236">
        <v>1629.45</v>
      </c>
      <c r="G12" s="168"/>
    </row>
    <row r="13" spans="1:7" ht="12.75" customHeight="1">
      <c r="A13" s="159"/>
      <c r="B13" s="341" t="s">
        <v>84</v>
      </c>
      <c r="C13" s="233" t="s">
        <v>85</v>
      </c>
      <c r="D13" s="234" t="s">
        <v>41</v>
      </c>
      <c r="E13" s="234">
        <v>2</v>
      </c>
      <c r="F13" s="347">
        <v>1767.08</v>
      </c>
      <c r="G13" s="168"/>
    </row>
    <row r="14" spans="1:7" ht="12.75" customHeight="1">
      <c r="A14" s="159"/>
      <c r="B14" s="343"/>
      <c r="C14" s="237" t="s">
        <v>86</v>
      </c>
      <c r="D14" s="234" t="s">
        <v>41</v>
      </c>
      <c r="E14" s="234">
        <v>1</v>
      </c>
      <c r="F14" s="348"/>
      <c r="G14" s="168"/>
    </row>
    <row r="15" spans="1:7" ht="15.75" thickBot="1">
      <c r="A15" s="163"/>
      <c r="B15" s="240"/>
      <c r="C15" s="241"/>
      <c r="D15" s="220"/>
      <c r="E15" s="221" t="s">
        <v>23</v>
      </c>
      <c r="F15" s="222">
        <f>SUM(F11:F14)</f>
        <v>4455</v>
      </c>
      <c r="G15" s="166"/>
    </row>
    <row r="16" spans="1:7" ht="15">
      <c r="A16" s="170"/>
      <c r="B16" s="242"/>
      <c r="C16" s="243" t="s">
        <v>25</v>
      </c>
      <c r="D16" s="244"/>
      <c r="E16" s="244"/>
      <c r="F16" s="245"/>
      <c r="G16" s="171"/>
    </row>
    <row r="17" spans="1:7" ht="30">
      <c r="A17" s="172"/>
      <c r="B17" s="246" t="s">
        <v>45</v>
      </c>
      <c r="C17" s="233" t="s">
        <v>75</v>
      </c>
      <c r="D17" s="247" t="s">
        <v>44</v>
      </c>
      <c r="E17" s="247">
        <v>15</v>
      </c>
      <c r="F17" s="248">
        <v>10009.22</v>
      </c>
      <c r="G17" s="173"/>
    </row>
    <row r="18" spans="1:7" ht="15">
      <c r="A18" s="174"/>
      <c r="B18" s="249" t="s">
        <v>40</v>
      </c>
      <c r="C18" s="250" t="s">
        <v>76</v>
      </c>
      <c r="D18" s="251" t="s">
        <v>41</v>
      </c>
      <c r="E18" s="252">
        <v>1</v>
      </c>
      <c r="F18" s="253">
        <v>515.45</v>
      </c>
      <c r="G18" s="175"/>
    </row>
    <row r="19" spans="1:7" ht="15">
      <c r="A19" s="174"/>
      <c r="B19" s="254" t="s">
        <v>42</v>
      </c>
      <c r="C19" s="229" t="s">
        <v>77</v>
      </c>
      <c r="D19" s="230" t="s">
        <v>41</v>
      </c>
      <c r="E19" s="230">
        <v>1</v>
      </c>
      <c r="F19" s="255">
        <v>4453.89</v>
      </c>
      <c r="G19" s="175"/>
    </row>
    <row r="20" spans="1:7" ht="15">
      <c r="A20" s="174"/>
      <c r="B20" s="350" t="s">
        <v>43</v>
      </c>
      <c r="C20" s="250" t="s">
        <v>78</v>
      </c>
      <c r="D20" s="256" t="s">
        <v>41</v>
      </c>
      <c r="E20" s="257">
        <v>2</v>
      </c>
      <c r="F20" s="349">
        <v>9657.89</v>
      </c>
      <c r="G20" s="175"/>
    </row>
    <row r="21" spans="1:7" ht="15">
      <c r="A21" s="174"/>
      <c r="B21" s="351"/>
      <c r="C21" s="250" t="s">
        <v>79</v>
      </c>
      <c r="D21" s="256" t="s">
        <v>41</v>
      </c>
      <c r="E21" s="257">
        <v>1</v>
      </c>
      <c r="F21" s="349"/>
      <c r="G21" s="175"/>
    </row>
    <row r="22" spans="1:7" ht="45">
      <c r="A22" s="174"/>
      <c r="B22" s="249" t="s">
        <v>65</v>
      </c>
      <c r="C22" s="258" t="s">
        <v>80</v>
      </c>
      <c r="D22" s="259" t="s">
        <v>68</v>
      </c>
      <c r="E22" s="259">
        <v>1.1</v>
      </c>
      <c r="F22" s="260">
        <v>73.91</v>
      </c>
      <c r="G22" s="175"/>
    </row>
    <row r="23" spans="1:7" ht="12.75" customHeight="1" thickBot="1">
      <c r="A23" s="176"/>
      <c r="B23" s="261"/>
      <c r="C23" s="262"/>
      <c r="D23" s="263"/>
      <c r="E23" s="221" t="s">
        <v>23</v>
      </c>
      <c r="F23" s="264">
        <f>SUM(F17:F22)</f>
        <v>24710</v>
      </c>
      <c r="G23" s="178"/>
    </row>
    <row r="24" spans="1:7" ht="15">
      <c r="A24" s="170"/>
      <c r="B24" s="242"/>
      <c r="C24" s="265" t="s">
        <v>24</v>
      </c>
      <c r="D24" s="266"/>
      <c r="E24" s="266"/>
      <c r="F24" s="267"/>
      <c r="G24" s="179"/>
    </row>
    <row r="25" spans="1:7" ht="15">
      <c r="A25" s="172"/>
      <c r="B25" s="254"/>
      <c r="C25" s="229"/>
      <c r="D25" s="230"/>
      <c r="E25" s="230"/>
      <c r="F25" s="268"/>
      <c r="G25" s="180"/>
    </row>
    <row r="26" spans="1:7" ht="15.75" thickBot="1">
      <c r="A26" s="163"/>
      <c r="B26" s="240"/>
      <c r="C26" s="269"/>
      <c r="D26" s="220"/>
      <c r="E26" s="270" t="s">
        <v>23</v>
      </c>
      <c r="F26" s="264">
        <f>SUM(F24:F25)</f>
        <v>0</v>
      </c>
      <c r="G26" s="166"/>
    </row>
    <row r="27" spans="1:7" ht="12.75" customHeight="1">
      <c r="A27" s="159"/>
      <c r="B27" s="223"/>
      <c r="C27" s="271" t="s">
        <v>25</v>
      </c>
      <c r="D27" s="238"/>
      <c r="E27" s="238"/>
      <c r="F27" s="272"/>
      <c r="G27" s="167"/>
    </row>
    <row r="28" spans="1:7" ht="12.75" customHeight="1">
      <c r="A28" s="182"/>
      <c r="B28" s="273"/>
      <c r="C28" s="274" t="s">
        <v>39</v>
      </c>
      <c r="D28" s="275"/>
      <c r="E28" s="275"/>
      <c r="F28" s="276"/>
      <c r="G28" s="183"/>
    </row>
    <row r="29" spans="1:7" ht="12.75" customHeight="1">
      <c r="A29" s="182"/>
      <c r="B29" s="277" t="s">
        <v>62</v>
      </c>
      <c r="C29" s="278" t="s">
        <v>67</v>
      </c>
      <c r="D29" s="138" t="s">
        <v>68</v>
      </c>
      <c r="E29" s="138">
        <v>805.6</v>
      </c>
      <c r="F29" s="142">
        <f>E29*G29</f>
        <v>435.02</v>
      </c>
      <c r="G29" s="184">
        <v>0.54</v>
      </c>
    </row>
    <row r="30" spans="1:7" ht="12.75" customHeight="1">
      <c r="A30" s="182"/>
      <c r="B30" s="277" t="s">
        <v>65</v>
      </c>
      <c r="C30" s="279" t="s">
        <v>69</v>
      </c>
      <c r="D30" s="138" t="s">
        <v>68</v>
      </c>
      <c r="E30" s="138">
        <v>805.6</v>
      </c>
      <c r="F30" s="142">
        <f>E30*G30</f>
        <v>19165.22</v>
      </c>
      <c r="G30" s="184">
        <v>23.79</v>
      </c>
    </row>
    <row r="31" spans="1:11" ht="12.75" customHeight="1" thickBot="1">
      <c r="A31" s="182"/>
      <c r="B31" s="280"/>
      <c r="C31" s="281"/>
      <c r="D31" s="282"/>
      <c r="E31" s="283" t="s">
        <v>23</v>
      </c>
      <c r="F31" s="284">
        <f>SUM(F28:F30)</f>
        <v>19600.24</v>
      </c>
      <c r="G31" s="183"/>
      <c r="K31" s="185"/>
    </row>
    <row r="32" spans="1:7" ht="12.75" customHeight="1">
      <c r="A32" s="157"/>
      <c r="B32" s="285"/>
      <c r="C32" s="286" t="s">
        <v>26</v>
      </c>
      <c r="D32" s="287"/>
      <c r="E32" s="287"/>
      <c r="F32" s="288"/>
      <c r="G32" s="186"/>
    </row>
    <row r="33" spans="1:7" ht="12.75" customHeight="1">
      <c r="A33" s="187"/>
      <c r="B33" s="232" t="s">
        <v>65</v>
      </c>
      <c r="C33" s="237" t="s">
        <v>73</v>
      </c>
      <c r="D33" s="289" t="s">
        <v>46</v>
      </c>
      <c r="E33" s="289">
        <v>3</v>
      </c>
      <c r="F33" s="290">
        <v>874.34</v>
      </c>
      <c r="G33" s="188"/>
    </row>
    <row r="34" spans="1:7" ht="12.75" customHeight="1">
      <c r="A34" s="182"/>
      <c r="B34" s="291" t="s">
        <v>47</v>
      </c>
      <c r="C34" s="292" t="s">
        <v>74</v>
      </c>
      <c r="D34" s="289" t="s">
        <v>46</v>
      </c>
      <c r="E34" s="289">
        <v>3</v>
      </c>
      <c r="F34" s="290">
        <v>874.34</v>
      </c>
      <c r="G34" s="188"/>
    </row>
    <row r="35" spans="1:7" ht="12.75" customHeight="1">
      <c r="A35" s="187"/>
      <c r="B35" s="341" t="s">
        <v>84</v>
      </c>
      <c r="C35" s="293" t="s">
        <v>82</v>
      </c>
      <c r="D35" s="294" t="s">
        <v>41</v>
      </c>
      <c r="E35" s="294">
        <v>3</v>
      </c>
      <c r="F35" s="347">
        <v>735.86</v>
      </c>
      <c r="G35" s="189"/>
    </row>
    <row r="36" spans="1:7" ht="15">
      <c r="A36" s="187"/>
      <c r="B36" s="343"/>
      <c r="C36" s="292" t="s">
        <v>83</v>
      </c>
      <c r="D36" s="294"/>
      <c r="E36" s="294"/>
      <c r="F36" s="348"/>
      <c r="G36" s="189"/>
    </row>
    <row r="37" spans="1:7" ht="30">
      <c r="A37" s="187"/>
      <c r="B37" s="341" t="s">
        <v>89</v>
      </c>
      <c r="C37" s="295" t="s">
        <v>90</v>
      </c>
      <c r="D37" s="296" t="s">
        <v>41</v>
      </c>
      <c r="E37" s="296">
        <v>2</v>
      </c>
      <c r="F37" s="344">
        <v>5478.97</v>
      </c>
      <c r="G37" s="189"/>
    </row>
    <row r="38" spans="1:7" ht="15">
      <c r="A38" s="187"/>
      <c r="B38" s="342"/>
      <c r="C38" s="295" t="s">
        <v>91</v>
      </c>
      <c r="D38" s="296" t="s">
        <v>41</v>
      </c>
      <c r="E38" s="296">
        <v>2</v>
      </c>
      <c r="F38" s="345"/>
      <c r="G38" s="189"/>
    </row>
    <row r="39" spans="1:7" ht="45">
      <c r="A39" s="187"/>
      <c r="B39" s="342"/>
      <c r="C39" s="295" t="s">
        <v>92</v>
      </c>
      <c r="D39" s="296" t="s">
        <v>41</v>
      </c>
      <c r="E39" s="296">
        <v>1</v>
      </c>
      <c r="F39" s="345"/>
      <c r="G39" s="189"/>
    </row>
    <row r="40" spans="1:7" ht="30">
      <c r="A40" s="187"/>
      <c r="B40" s="343"/>
      <c r="C40" s="295" t="s">
        <v>93</v>
      </c>
      <c r="D40" s="296" t="s">
        <v>41</v>
      </c>
      <c r="E40" s="296">
        <v>1</v>
      </c>
      <c r="F40" s="346"/>
      <c r="G40" s="189"/>
    </row>
    <row r="41" spans="1:7" ht="15.75" thickBot="1">
      <c r="A41" s="163"/>
      <c r="B41" s="240"/>
      <c r="C41" s="219"/>
      <c r="D41" s="220"/>
      <c r="E41" s="270" t="s">
        <v>23</v>
      </c>
      <c r="F41" s="297">
        <f>SUM(F33:F40)</f>
        <v>7963.51</v>
      </c>
      <c r="G41" s="166"/>
    </row>
    <row r="42" spans="1:7" ht="15">
      <c r="A42" s="159"/>
      <c r="B42" s="223"/>
      <c r="C42" s="298" t="s">
        <v>39</v>
      </c>
      <c r="D42" s="238"/>
      <c r="E42" s="239"/>
      <c r="F42" s="299"/>
      <c r="G42" s="167"/>
    </row>
    <row r="43" spans="1:7" ht="15">
      <c r="A43" s="187"/>
      <c r="B43" s="300"/>
      <c r="C43" s="301" t="s">
        <v>26</v>
      </c>
      <c r="D43" s="282"/>
      <c r="E43" s="283"/>
      <c r="F43" s="302"/>
      <c r="G43" s="190"/>
    </row>
    <row r="44" spans="1:7" ht="15">
      <c r="A44" s="187"/>
      <c r="B44" s="300" t="s">
        <v>62</v>
      </c>
      <c r="C44" s="303" t="s">
        <v>63</v>
      </c>
      <c r="D44" s="304" t="s">
        <v>64</v>
      </c>
      <c r="E44" s="304">
        <v>2</v>
      </c>
      <c r="F44" s="305">
        <f>E44*G44</f>
        <v>3515</v>
      </c>
      <c r="G44" s="191">
        <v>1757.34</v>
      </c>
    </row>
    <row r="45" spans="1:7" ht="15">
      <c r="A45" s="187"/>
      <c r="B45" s="300" t="s">
        <v>65</v>
      </c>
      <c r="C45" s="306" t="s">
        <v>66</v>
      </c>
      <c r="D45" s="304" t="s">
        <v>41</v>
      </c>
      <c r="E45" s="304">
        <v>4</v>
      </c>
      <c r="F45" s="305">
        <f>E45*G45</f>
        <v>2054</v>
      </c>
      <c r="G45" s="191">
        <v>513.6</v>
      </c>
    </row>
    <row r="46" spans="1:7" ht="13.5" thickBot="1">
      <c r="A46" s="163"/>
      <c r="B46" s="169"/>
      <c r="C46" s="164"/>
      <c r="D46" s="165"/>
      <c r="E46" s="181" t="s">
        <v>23</v>
      </c>
      <c r="F46" s="177">
        <f>SUM(F44:F45)</f>
        <v>5569</v>
      </c>
      <c r="G46" s="166"/>
    </row>
    <row r="47" spans="1:7" ht="14.25" thickBot="1">
      <c r="A47" s="192"/>
      <c r="B47" s="193"/>
      <c r="C47" s="194"/>
      <c r="D47" s="195"/>
      <c r="E47" s="196" t="s">
        <v>27</v>
      </c>
      <c r="F47" s="197">
        <f>F9+F15+F23+F26+F31+F41+F46</f>
        <v>65197.75</v>
      </c>
      <c r="G47" s="198"/>
    </row>
    <row r="48" spans="1:7" ht="12.75">
      <c r="A48" s="199"/>
      <c r="B48" s="200"/>
      <c r="C48" s="201"/>
      <c r="D48" s="202"/>
      <c r="E48" s="202"/>
      <c r="F48" s="203"/>
      <c r="G48" s="204"/>
    </row>
    <row r="49" spans="1:7" ht="12.75">
      <c r="A49" s="199"/>
      <c r="B49" s="200"/>
      <c r="C49" s="201"/>
      <c r="D49" s="202"/>
      <c r="E49" s="202"/>
      <c r="F49" s="203"/>
      <c r="G49" s="204"/>
    </row>
    <row r="50" spans="1:7" ht="12.75">
      <c r="A50" s="205"/>
      <c r="B50" s="202" t="s">
        <v>19</v>
      </c>
      <c r="C50" s="201"/>
      <c r="D50" s="202" t="s">
        <v>32</v>
      </c>
      <c r="E50" s="202"/>
      <c r="F50" s="203"/>
      <c r="G50" s="204"/>
    </row>
    <row r="51" spans="1:7" ht="12.75">
      <c r="A51" s="199"/>
      <c r="B51" s="200"/>
      <c r="C51" s="201"/>
      <c r="D51" s="202"/>
      <c r="E51" s="202"/>
      <c r="F51" s="203"/>
      <c r="G51" s="204"/>
    </row>
    <row r="52" ht="12.75">
      <c r="A52" s="206"/>
    </row>
    <row r="53" ht="12.75">
      <c r="A53" s="206"/>
    </row>
    <row r="54" ht="12.75">
      <c r="A54" s="206"/>
    </row>
    <row r="55" ht="12.75">
      <c r="A55" s="206"/>
    </row>
    <row r="56" ht="12.75">
      <c r="A56" s="206"/>
    </row>
    <row r="57" ht="12.75">
      <c r="A57" s="206"/>
    </row>
    <row r="58" ht="12.75">
      <c r="A58" s="206"/>
    </row>
    <row r="59" ht="12.75">
      <c r="A59" s="206"/>
    </row>
    <row r="60" ht="12.75">
      <c r="A60" s="206"/>
    </row>
    <row r="61" ht="12.75">
      <c r="A61" s="206"/>
    </row>
    <row r="62" ht="12.75">
      <c r="A62" s="206"/>
    </row>
    <row r="63" ht="12.75">
      <c r="A63" s="206"/>
    </row>
    <row r="64" ht="12.75">
      <c r="A64" s="206"/>
    </row>
    <row r="65" ht="12.75">
      <c r="A65" s="206"/>
    </row>
  </sheetData>
  <mergeCells count="11">
    <mergeCell ref="A1:G1"/>
    <mergeCell ref="A2:G2"/>
    <mergeCell ref="A3:G3"/>
    <mergeCell ref="F13:F14"/>
    <mergeCell ref="B13:B14"/>
    <mergeCell ref="B37:B40"/>
    <mergeCell ref="F37:F40"/>
    <mergeCell ref="B35:B36"/>
    <mergeCell ref="F35:F36"/>
    <mergeCell ref="F20:F21"/>
    <mergeCell ref="B20:B21"/>
  </mergeCells>
  <printOptions/>
  <pageMargins left="0.62992125984251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2017-01-17T08:47:47Z</cp:lastPrinted>
  <dcterms:created xsi:type="dcterms:W3CDTF">2010-11-29T02:37:01Z</dcterms:created>
  <dcterms:modified xsi:type="dcterms:W3CDTF">2017-01-17T08:48:07Z</dcterms:modified>
  <cp:category/>
  <cp:version/>
  <cp:contentType/>
  <cp:contentStatus/>
</cp:coreProperties>
</file>