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Сумма" sheetId="1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<sst xmlns="http://schemas.openxmlformats.org/spreadsheetml/2006/main" count="136" uniqueCount="97">
  <si>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</si>
  <si>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</si>
  <si>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</si>
  <si>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</si>
  <si>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</si>
  <si>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</si>
  <si>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</si>
  <si>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</si>
  <si>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</si>
  <si>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</si>
  <si>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</si>
  <si>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</si>
  <si>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</si>
  <si>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</si>
  <si>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</si>
  <si>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</si>
  <si>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</si>
  <si>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</si>
  <si>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</si>
  <si>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</si>
  <si>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</si>
  <si>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</si>
  <si>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</si>
  <si>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</si>
  <si>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</si>
  <si>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</si>
  <si>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</si>
  <si>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</si>
  <si>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</si>
  <si>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</si>
  <si>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</si>
  <si>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</si>
  <si>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</si>
  <si>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Содержание общего имущества</t>
  </si>
  <si>
    <t>Требование пожарной безопасности</t>
  </si>
  <si>
    <t>Улица Интернационалистов, дом 45А</t>
  </si>
  <si>
    <t>Главный энергетик</t>
  </si>
  <si>
    <t xml:space="preserve">Перечень выполненных работ </t>
  </si>
  <si>
    <t>Примечание</t>
  </si>
  <si>
    <t>Техническое обслуживание</t>
  </si>
  <si>
    <t>м3</t>
  </si>
  <si>
    <t>май</t>
  </si>
  <si>
    <t>шт</t>
  </si>
  <si>
    <t>июнь</t>
  </si>
  <si>
    <t>июль</t>
  </si>
  <si>
    <t>м2</t>
  </si>
  <si>
    <t>август</t>
  </si>
  <si>
    <t>м</t>
  </si>
  <si>
    <t>январь</t>
  </si>
  <si>
    <t>сентябрь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</si>
  <si>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</si>
  <si>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</si>
  <si>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</si>
  <si>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</si>
  <si>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</si>
  <si>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</si>
  <si>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</si>
  <si>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</si>
  <si>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О.А. Доброгорский</t>
  </si>
  <si>
    <t>Отчет Управляющей компании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</si>
  <si>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</si>
  <si>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</si>
  <si>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</si>
  <si>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  ЖКУ
на 01.01.2017г. составляет: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</si>
  <si>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</si>
  <si>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</si>
  <si>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</si>
  <si>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</si>
  <si>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</si>
  <si>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Ремонт дверных коробок узких в каменных стенах со снятием полотен</t>
  </si>
  <si>
    <t>Фанера клееная марки ФК и ФБА, сорт В/ВВ толщиной 3 мм</t>
  </si>
  <si>
    <t>0.84</t>
  </si>
  <si>
    <t>Штапик (раскладка), размер 19х19 мм</t>
  </si>
  <si>
    <t>Плиты древесноволокнистые сухого способа производства группы А, твердые марки ТС-400 толщиной 10 мм</t>
  </si>
  <si>
    <t>Устройство   отмостки</t>
  </si>
  <si>
    <t>м2/ кг</t>
  </si>
  <si>
    <t>9,6/205,8</t>
  </si>
  <si>
    <t xml:space="preserve">Замена лампы ЛОН  Е -27 </t>
  </si>
  <si>
    <t>Замена стартера</t>
  </si>
  <si>
    <t>Замена ламп накаливания ЛОН Е27 40W</t>
  </si>
  <si>
    <t>шт.</t>
  </si>
  <si>
    <t>Замена -патрон керамический</t>
  </si>
  <si>
    <t>Замена ламп энергосберегающих GAUS</t>
  </si>
  <si>
    <t>Замена  крана шарового  ф 50 мм</t>
  </si>
  <si>
    <t>Огрунтовка металлических поверхностей за один раз грунтовкой ГФ-021</t>
  </si>
  <si>
    <t>за 2016г.</t>
  </si>
  <si>
    <t>Покраска мусорных контейнеров.</t>
  </si>
  <si>
    <t>шт/м2</t>
  </si>
  <si>
    <t>5/28,0</t>
  </si>
  <si>
    <t>апрель</t>
  </si>
  <si>
    <t>Смена вентилей и клапанов обратных муфтовых диаметром до 20 мм</t>
  </si>
  <si>
    <t>Установка номерных табличек над входомв подьезд</t>
  </si>
  <si>
    <t>Укрепление дверного полотна</t>
  </si>
  <si>
    <t>ноябрь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</si>
  <si>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</si>
  <si>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</si>
  <si>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r>
      <t xml:space="preserve">ул. Интернационалистов, д.45А-  </t>
    </r>
    <r>
      <rPr>
        <b/>
        <sz val="20"/>
        <color indexed="10"/>
        <rFont val="Times New Roman"/>
        <family val="1"/>
      </rPr>
      <t>ООО "Статус 2"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</si>
</sst>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</numFmts>
  <fonts count="2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8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0" fontId="7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8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8" fontId="8" fillId="5" borderId="6" xfId="0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vertical="top" wrapText="1"/>
    </xf>
    <xf numFmtId="4" fontId="13" fillId="4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7" fillId="4" borderId="36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49" fontId="12" fillId="4" borderId="9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wrapText="1"/>
    </xf>
    <xf numFmtId="0" fontId="18" fillId="4" borderId="9" xfId="0" applyFont="1" applyFill="1" applyBorder="1" applyAlignment="1">
      <alignment horizontal="center" wrapText="1"/>
    </xf>
    <xf numFmtId="0" fontId="18" fillId="0" borderId="9" xfId="0" applyNumberFormat="1" applyFont="1" applyBorder="1" applyAlignment="1">
      <alignment vertical="top" wrapText="1"/>
    </xf>
    <xf numFmtId="0" fontId="16" fillId="6" borderId="9" xfId="0" applyNumberFormat="1" applyFont="1" applyFill="1" applyBorder="1" applyAlignment="1">
      <alignment horizontal="center" vertical="top" wrapText="1"/>
    </xf>
    <xf numFmtId="0" fontId="16" fillId="6" borderId="9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wrapText="1"/>
    </xf>
    <xf numFmtId="0" fontId="17" fillId="4" borderId="9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7" fontId="7" fillId="0" borderId="34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167" fontId="7" fillId="0" borderId="3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90" wrapText="1"/>
    </xf>
    <xf numFmtId="0" fontId="22" fillId="0" borderId="9" xfId="0" applyFont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167" fontId="7" fillId="3" borderId="2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3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67" fontId="7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4" fillId="0" borderId="9" xfId="0" applyFont="1" applyBorder="1" applyAlignment="1">
      <alignment vertical="top" wrapText="1"/>
    </xf>
    <xf numFmtId="2" fontId="24" fillId="0" borderId="9" xfId="0" applyNumberFormat="1" applyFont="1" applyBorder="1" applyAlignment="1">
      <alignment horizontal="right" vertical="top" wrapText="1"/>
    </xf>
    <xf numFmtId="0" fontId="2" fillId="0" borderId="44" xfId="0" applyFont="1" applyBorder="1" applyAlignment="1">
      <alignment vertical="center"/>
    </xf>
    <xf numFmtId="0" fontId="23" fillId="0" borderId="9" xfId="0" applyFont="1" applyBorder="1" applyAlignment="1">
      <alignment horizontal="left" vertical="center"/>
    </xf>
    <xf numFmtId="4" fontId="14" fillId="0" borderId="9" xfId="0" applyNumberFormat="1" applyFont="1" applyBorder="1" applyAlignment="1">
      <alignment vertical="center"/>
    </xf>
    <xf numFmtId="0" fontId="21" fillId="0" borderId="24" xfId="0" applyFont="1" applyBorder="1" applyAlignment="1">
      <alignment horizontal="center" vertical="center" wrapText="1"/>
    </xf>
    <xf numFmtId="167" fontId="7" fillId="3" borderId="24" xfId="0" applyNumberFormat="1" applyFont="1" applyFill="1" applyBorder="1" applyAlignment="1">
      <alignment vertical="center"/>
    </xf>
    <xf numFmtId="0" fontId="7" fillId="4" borderId="41" xfId="0" applyFont="1" applyFill="1" applyBorder="1" applyAlignment="1">
      <alignment horizontal="center" vertical="center" textRotation="90" wrapText="1"/>
    </xf>
    <xf numFmtId="0" fontId="23" fillId="4" borderId="40" xfId="0" applyFont="1" applyFill="1" applyBorder="1" applyAlignment="1">
      <alignment horizontal="left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2" xfId="0" applyFont="1" applyFill="1" applyBorder="1"/>
    <xf numFmtId="0" fontId="2" fillId="4" borderId="43" xfId="0" applyFont="1" applyFill="1" applyBorder="1"/>
    <xf numFmtId="0" fontId="7" fillId="4" borderId="8" xfId="0" applyFont="1" applyFill="1" applyBorder="1" applyAlignment="1">
      <alignment horizontal="center" vertical="center" textRotation="90" wrapText="1"/>
    </xf>
    <xf numFmtId="0" fontId="23" fillId="4" borderId="36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4" borderId="45" xfId="0" applyFont="1" applyFill="1" applyBorder="1"/>
    <xf numFmtId="0" fontId="24" fillId="4" borderId="9" xfId="0" applyFont="1" applyFill="1" applyBorder="1" applyAlignment="1">
      <alignment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textRotation="90" wrapText="1"/>
    </xf>
    <xf numFmtId="0" fontId="23" fillId="4" borderId="14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wrapText="1"/>
    </xf>
    <xf numFmtId="0" fontId="2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167" fontId="7" fillId="3" borderId="14" xfId="0" applyNumberFormat="1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 textRotation="90" wrapText="1"/>
    </xf>
    <xf numFmtId="0" fontId="23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/>
    </xf>
    <xf numFmtId="167" fontId="2" fillId="4" borderId="4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3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4" fontId="2" fillId="4" borderId="9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/>
    </xf>
    <xf numFmtId="0" fontId="2" fillId="4" borderId="45" xfId="0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7" fontId="7" fillId="3" borderId="17" xfId="0" applyNumberFormat="1" applyFont="1" applyFill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167" fontId="2" fillId="0" borderId="4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textRotation="90" wrapText="1"/>
    </xf>
    <xf numFmtId="0" fontId="23" fillId="4" borderId="9" xfId="0" applyFont="1" applyFill="1" applyBorder="1" applyAlignment="1">
      <alignment vertical="center"/>
    </xf>
    <xf numFmtId="0" fontId="21" fillId="0" borderId="42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/>
    </xf>
    <xf numFmtId="3" fontId="23" fillId="4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3" fillId="4" borderId="36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9" fontId="7" fillId="3" borderId="14" xfId="0" applyNumberFormat="1" applyFont="1" applyFill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167" fontId="2" fillId="0" borderId="3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3" fillId="0" borderId="4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/>
    </xf>
    <xf numFmtId="4" fontId="7" fillId="3" borderId="24" xfId="0" applyNumberFormat="1" applyFont="1" applyFill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7" fontId="7" fillId="0" borderId="4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0" xfId="0" applyNumberFormat="1" applyFont="1"/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167" fontId="2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1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left"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" fontId="15" fillId="0" borderId="20" xfId="0" applyNumberFormat="1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textRotation="90" wrapText="1"/>
      <protection locked="0"/>
    </xf>
    <xf numFmtId="0" fontId="8" fillId="0" borderId="52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4" fontId="7" fillId="0" borderId="56" xfId="0" applyNumberFormat="1" applyFont="1" applyBorder="1" applyAlignment="1">
      <alignment horizontal="center" vertical="center"/>
    </xf>
    <xf numFmtId="4" fontId="7" fillId="0" borderId="5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9" fillId="7" borderId="55" xfId="0" applyFont="1" applyFill="1" applyBorder="1" applyAlignment="1">
      <alignment horizontal="center" vertical="center"/>
    </xf>
    <xf numFmtId="0" fontId="19" fillId="7" borderId="56" xfId="0" applyFont="1" applyFill="1" applyBorder="1" applyAlignment="1">
      <alignment horizontal="center" vertical="center"/>
    </xf>
    <xf numFmtId="0" fontId="19" fillId="7" borderId="5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4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J52" sqref="J52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145" t="s">
        <v>50</v>
      </c>
      <c r="L2" s="145"/>
      <c r="M2" s="145"/>
      <c r="N2" s="145"/>
    </row>
    <row r="3" spans="11:14" ht="15.75">
      <c r="K3" s="145" t="s">
        <v>51</v>
      </c>
      <c r="L3" s="145"/>
      <c r="M3" s="145"/>
      <c r="N3" s="145"/>
    </row>
    <row r="4" spans="11:14" ht="15.75">
      <c r="K4" s="145" t="s">
        <v>52</v>
      </c>
      <c r="L4" s="145"/>
      <c r="M4" s="145"/>
      <c r="N4" s="145"/>
    </row>
    <row r="7" spans="1:15" s="3" customFormat="1" ht="15.75">
      <c r="A7" s="144" t="s">
        <v>59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5" ht="18.75">
      <c r="A8" s="309" t="s">
        <v>35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</row>
    <row r="9" spans="1:15" ht="19.5" thickBot="1">
      <c r="A9" s="5" t="s">
        <v>0</v>
      </c>
      <c r="B9" s="4"/>
      <c r="C9" s="4"/>
      <c r="E9" s="6">
        <v>806.2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310" t="s">
        <v>1</v>
      </c>
      <c r="B10" s="312" t="s">
        <v>2</v>
      </c>
      <c r="C10" s="315" t="s">
        <v>3</v>
      </c>
      <c r="D10" s="317" t="s">
        <v>4</v>
      </c>
      <c r="E10" s="315" t="s">
        <v>5</v>
      </c>
      <c r="F10" s="319" t="s">
        <v>6</v>
      </c>
      <c r="G10" s="321" t="s">
        <v>7</v>
      </c>
      <c r="H10" s="321"/>
      <c r="I10" s="321"/>
      <c r="J10" s="322"/>
      <c r="K10" s="319" t="s">
        <v>8</v>
      </c>
      <c r="L10" s="323" t="s">
        <v>7</v>
      </c>
      <c r="M10" s="323"/>
      <c r="N10" s="323"/>
      <c r="O10" s="324"/>
    </row>
    <row r="11" spans="1:15" s="7" customFormat="1" ht="37.5" customHeight="1">
      <c r="A11" s="311"/>
      <c r="B11" s="313"/>
      <c r="C11" s="316"/>
      <c r="D11" s="318"/>
      <c r="E11" s="316"/>
      <c r="F11" s="320"/>
      <c r="G11" s="325" t="s">
        <v>55</v>
      </c>
      <c r="H11" s="325" t="s">
        <v>56</v>
      </c>
      <c r="I11" s="325" t="s">
        <v>57</v>
      </c>
      <c r="J11" s="305" t="s">
        <v>9</v>
      </c>
      <c r="K11" s="320"/>
      <c r="L11" s="306" t="s">
        <v>33</v>
      </c>
      <c r="M11" s="327" t="s">
        <v>10</v>
      </c>
      <c r="N11" s="306" t="s">
        <v>34</v>
      </c>
      <c r="O11" s="305" t="s">
        <v>11</v>
      </c>
    </row>
    <row r="12" spans="1:15" s="7" customFormat="1" ht="44.25" customHeight="1" thickBot="1">
      <c r="A12" s="311"/>
      <c r="B12" s="314"/>
      <c r="C12" s="316"/>
      <c r="D12" s="318"/>
      <c r="E12" s="316"/>
      <c r="F12" s="320"/>
      <c r="G12" s="326"/>
      <c r="H12" s="326"/>
      <c r="I12" s="326"/>
      <c r="J12" s="305"/>
      <c r="K12" s="320"/>
      <c r="L12" s="306"/>
      <c r="M12" s="327"/>
      <c r="N12" s="306"/>
      <c r="O12" s="305"/>
    </row>
    <row r="13" spans="1:15" s="17" customFormat="1" ht="14.25" customHeight="1" hidden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t="12.7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t="12.7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t="12.7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customHeight="1" hidden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t="12.7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t="12.7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t="12.7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t="12.7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t="12.7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customHeight="1" hidden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19" customFormat="1" ht="18" customHeight="1" thickBot="1">
      <c r="A31" s="112" t="s">
        <v>12</v>
      </c>
      <c r="B31" s="113"/>
      <c r="C31" s="114">
        <f>D31+E31</f>
        <v>36.42</v>
      </c>
      <c r="D31" s="115">
        <v>4.06</v>
      </c>
      <c r="E31" s="114">
        <f>F31+K31</f>
        <v>32.36</v>
      </c>
      <c r="F31" s="114">
        <f>G31+H31+I31+J31</f>
        <v>14.55</v>
      </c>
      <c r="G31" s="116">
        <v>8.04</v>
      </c>
      <c r="H31" s="117">
        <v>3.16</v>
      </c>
      <c r="I31" s="117">
        <v>1.77</v>
      </c>
      <c r="J31" s="117">
        <v>1.58</v>
      </c>
      <c r="K31" s="114">
        <f>L31+M31+N31+O31</f>
        <v>17.81</v>
      </c>
      <c r="L31" s="116">
        <v>2.52</v>
      </c>
      <c r="M31" s="117">
        <v>12.28</v>
      </c>
      <c r="N31" s="117">
        <v>0.35</v>
      </c>
      <c r="O31" s="118">
        <v>2.66</v>
      </c>
    </row>
    <row r="32" spans="1:15" ht="24.75" customHeight="1" thickBot="1">
      <c r="A32" s="18" t="s">
        <v>60</v>
      </c>
      <c r="B32" s="19">
        <v>1</v>
      </c>
      <c r="C32" s="82">
        <f>C31*E9*12</f>
        <v>352341.6</v>
      </c>
      <c r="D32" s="21">
        <f>D31*E9*12</f>
        <v>39278</v>
      </c>
      <c r="E32" s="65">
        <f>F32+K32</f>
        <v>313064</v>
      </c>
      <c r="F32" s="65">
        <f>G32+H32+I32+J32</f>
        <v>140763</v>
      </c>
      <c r="G32" s="83">
        <f>G31/C31*C32</f>
        <v>77782</v>
      </c>
      <c r="H32" s="24">
        <f>H31/C31*C32</f>
        <v>30571</v>
      </c>
      <c r="I32" s="24">
        <f>I31/C31*C32</f>
        <v>17124</v>
      </c>
      <c r="J32" s="25">
        <f>J31/C31*C32</f>
        <v>15286</v>
      </c>
      <c r="K32" s="135">
        <f>L32+M32+N32+O32</f>
        <v>172301</v>
      </c>
      <c r="L32" s="84">
        <f>L31/C31*C32</f>
        <v>24379</v>
      </c>
      <c r="M32" s="27">
        <f>M31/C31*C32</f>
        <v>118802</v>
      </c>
      <c r="N32" s="27">
        <f>N31/C31*C32</f>
        <v>3386</v>
      </c>
      <c r="O32" s="28">
        <f>O31/C31*C32</f>
        <v>25734</v>
      </c>
    </row>
    <row r="33" spans="1:15" ht="26.25" customHeight="1" thickBot="1">
      <c r="A33" s="127" t="s">
        <v>61</v>
      </c>
      <c r="B33" s="128">
        <f>(C33/C32)%*100</f>
        <v>0.8029</v>
      </c>
      <c r="C33" s="129">
        <v>282909</v>
      </c>
      <c r="D33" s="130">
        <f>D31/C31*C33</f>
        <v>31538</v>
      </c>
      <c r="E33" s="131">
        <f>F33+K33</f>
        <v>251371</v>
      </c>
      <c r="F33" s="131">
        <f>G33+H33+I33+J33</f>
        <v>113023</v>
      </c>
      <c r="G33" s="132">
        <f>G31/C31*C33</f>
        <v>62454</v>
      </c>
      <c r="H33" s="133">
        <f>H31/C31*C33</f>
        <v>24547</v>
      </c>
      <c r="I33" s="133">
        <f>I31/C31*C33</f>
        <v>13749</v>
      </c>
      <c r="J33" s="134">
        <f>J31/C31*C33</f>
        <v>12273</v>
      </c>
      <c r="K33" s="136">
        <f aca="true" t="shared" si="0" ref="K33:K35">L33+M33+N33+O33</f>
        <v>138348</v>
      </c>
      <c r="L33" s="132">
        <f>L31/C31*C33</f>
        <v>19575</v>
      </c>
      <c r="M33" s="133">
        <f>M31/C31*C33</f>
        <v>95391</v>
      </c>
      <c r="N33" s="133">
        <f>N31/C31*C33</f>
        <v>2719</v>
      </c>
      <c r="O33" s="134">
        <f>O31/C31*C33</f>
        <v>20663</v>
      </c>
    </row>
    <row r="34" spans="1:15" ht="34.5" customHeight="1" thickBot="1">
      <c r="A34" s="120" t="s">
        <v>62</v>
      </c>
      <c r="B34" s="121"/>
      <c r="C34" s="122">
        <f>D34+E34</f>
        <v>309414</v>
      </c>
      <c r="D34" s="123">
        <f>D32</f>
        <v>39278</v>
      </c>
      <c r="E34" s="122">
        <f>F34+K34</f>
        <v>270136</v>
      </c>
      <c r="F34" s="122">
        <f>G34+H34+I34+J34</f>
        <v>97835</v>
      </c>
      <c r="G34" s="124">
        <f>57690+2902</f>
        <v>60592</v>
      </c>
      <c r="H34" s="125">
        <v>25537</v>
      </c>
      <c r="I34" s="125">
        <f>3309+5569</f>
        <v>8878</v>
      </c>
      <c r="J34" s="126">
        <v>2828</v>
      </c>
      <c r="K34" s="137">
        <f t="shared" si="0"/>
        <v>172301</v>
      </c>
      <c r="L34" s="124">
        <f aca="true" t="shared" si="1" ref="L34:O34">L32</f>
        <v>24379</v>
      </c>
      <c r="M34" s="125">
        <f t="shared" si="1"/>
        <v>118802</v>
      </c>
      <c r="N34" s="125">
        <f t="shared" si="1"/>
        <v>3386</v>
      </c>
      <c r="O34" s="126">
        <f t="shared" si="1"/>
        <v>25734</v>
      </c>
    </row>
    <row r="35" spans="1:15" ht="24.75" customHeight="1" thickBot="1">
      <c r="A35" s="71" t="s">
        <v>13</v>
      </c>
      <c r="B35" s="72"/>
      <c r="C35" s="85">
        <f>C34-C33</f>
        <v>26505</v>
      </c>
      <c r="D35" s="42">
        <f>D34-D33</f>
        <v>7740</v>
      </c>
      <c r="E35" s="85">
        <f>F35+K35</f>
        <v>18765</v>
      </c>
      <c r="F35" s="85">
        <f>G35+H35+I35+J35</f>
        <v>-15188</v>
      </c>
      <c r="G35" s="86">
        <f>G34-G33</f>
        <v>-1862</v>
      </c>
      <c r="H35" s="42">
        <f>H34-H33</f>
        <v>990</v>
      </c>
      <c r="I35" s="42">
        <f>I34-I33</f>
        <v>-4871</v>
      </c>
      <c r="J35" s="74">
        <f>J34-J33</f>
        <v>-9445</v>
      </c>
      <c r="K35" s="143">
        <f t="shared" si="0"/>
        <v>33953</v>
      </c>
      <c r="L35" s="87">
        <f>L34-L33</f>
        <v>4804</v>
      </c>
      <c r="M35" s="88">
        <f aca="true" t="shared" si="2" ref="M35:O35">M34-M33</f>
        <v>23411</v>
      </c>
      <c r="N35" s="88">
        <f t="shared" si="2"/>
        <v>667</v>
      </c>
      <c r="O35" s="111">
        <f t="shared" si="2"/>
        <v>5071</v>
      </c>
    </row>
    <row r="36" spans="1:15" s="2" customFormat="1" ht="22.5" customHeight="1" thickBot="1">
      <c r="A36" s="328" t="s">
        <v>63</v>
      </c>
      <c r="B36" s="329"/>
      <c r="C36" s="329"/>
      <c r="D36" s="329"/>
      <c r="E36" s="330">
        <v>522052.25</v>
      </c>
      <c r="F36" s="331"/>
      <c r="G36" s="78"/>
      <c r="H36" s="78"/>
      <c r="I36" s="78"/>
      <c r="J36" s="78"/>
      <c r="K36" s="89"/>
      <c r="L36" s="78"/>
      <c r="M36" s="78"/>
      <c r="N36" s="78"/>
      <c r="O36" s="78"/>
    </row>
    <row r="37" spans="1:15" s="2" customFormat="1" ht="22.5" customHeight="1">
      <c r="A37" s="358"/>
      <c r="B37" s="358"/>
      <c r="C37" s="358"/>
      <c r="D37" s="358"/>
      <c r="E37" s="359"/>
      <c r="F37" s="359"/>
      <c r="G37" s="78"/>
      <c r="H37" s="78"/>
      <c r="I37" s="78"/>
      <c r="J37" s="78"/>
      <c r="K37" s="89"/>
      <c r="L37" s="78"/>
      <c r="M37" s="78"/>
      <c r="N37" s="78"/>
      <c r="O37" s="78"/>
    </row>
    <row r="38" ht="12.75">
      <c r="D38" s="90"/>
    </row>
    <row r="39" spans="1:15" s="2" customFormat="1" ht="12.75" hidden="1">
      <c r="A39" s="333" t="s">
        <v>14</v>
      </c>
      <c r="B39" s="336" t="s">
        <v>15</v>
      </c>
      <c r="C39" s="332"/>
      <c r="D39" s="307"/>
      <c r="E39" s="332"/>
      <c r="F39" s="332"/>
      <c r="G39" s="308"/>
      <c r="H39" s="308"/>
      <c r="I39" s="308"/>
      <c r="J39" s="308"/>
      <c r="K39" s="332"/>
      <c r="L39" s="308"/>
      <c r="M39" s="308"/>
      <c r="N39" s="308"/>
      <c r="O39" s="308"/>
    </row>
    <row r="40" spans="1:15" s="2" customFormat="1" ht="12.75" customHeight="1" hidden="1">
      <c r="A40" s="334"/>
      <c r="B40" s="337"/>
      <c r="C40" s="332"/>
      <c r="D40" s="307"/>
      <c r="E40" s="332"/>
      <c r="F40" s="332"/>
      <c r="G40" s="307"/>
      <c r="H40" s="307"/>
      <c r="I40" s="307"/>
      <c r="J40" s="307"/>
      <c r="K40" s="332"/>
      <c r="L40" s="307"/>
      <c r="M40" s="307"/>
      <c r="N40" s="307"/>
      <c r="O40" s="307"/>
    </row>
    <row r="41" spans="1:15" s="91" customFormat="1" ht="60" customHeight="1" hidden="1">
      <c r="A41" s="335"/>
      <c r="B41" s="338"/>
      <c r="C41" s="332"/>
      <c r="D41" s="307"/>
      <c r="E41" s="332"/>
      <c r="F41" s="332"/>
      <c r="G41" s="307"/>
      <c r="H41" s="307"/>
      <c r="I41" s="307"/>
      <c r="J41" s="307"/>
      <c r="K41" s="332"/>
      <c r="L41" s="307"/>
      <c r="M41" s="307"/>
      <c r="N41" s="307"/>
      <c r="O41" s="307"/>
    </row>
    <row r="42" spans="1:15" ht="12.75" hidden="1">
      <c r="A42" s="92" t="s">
        <v>12</v>
      </c>
      <c r="B42" s="93">
        <f>2.2</f>
        <v>2.2</v>
      </c>
      <c r="C42" s="94"/>
      <c r="D42" s="95"/>
      <c r="E42" s="96"/>
      <c r="F42" s="97"/>
      <c r="G42" s="97"/>
      <c r="H42" s="97"/>
      <c r="I42" s="97"/>
      <c r="J42" s="97"/>
      <c r="K42" s="96"/>
      <c r="L42" s="97"/>
      <c r="M42" s="97"/>
      <c r="N42" s="97"/>
      <c r="O42" s="97"/>
    </row>
    <row r="43" spans="1:15" s="91" customFormat="1" ht="31.5" hidden="1">
      <c r="A43" s="98" t="s">
        <v>16</v>
      </c>
      <c r="B43" s="99">
        <f>'[1]8 марта,8,10,12'!$G$272</f>
        <v>47995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>
      <c r="A44" s="103" t="s">
        <v>17</v>
      </c>
      <c r="B44" s="104">
        <f>'[1]8 марта,8,10,12'!$K$272</f>
        <v>33417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31.5" hidden="1">
      <c r="A45" s="105" t="s">
        <v>18</v>
      </c>
      <c r="B45" s="106">
        <f>B43</f>
        <v>47995</v>
      </c>
      <c r="C45" s="100"/>
      <c r="D45" s="101"/>
      <c r="E45" s="53"/>
      <c r="F45" s="53"/>
      <c r="G45" s="101"/>
      <c r="H45" s="101"/>
      <c r="I45" s="101"/>
      <c r="J45" s="101"/>
      <c r="K45" s="102"/>
      <c r="L45" s="101"/>
      <c r="M45" s="101"/>
      <c r="N45" s="101"/>
      <c r="O45" s="101"/>
    </row>
    <row r="46" spans="1:15" s="2" customFormat="1" ht="21.75" hidden="1" thickBot="1">
      <c r="A46" s="107" t="s">
        <v>13</v>
      </c>
      <c r="B46" s="108">
        <f>B45-B44</f>
        <v>14578</v>
      </c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1:15" s="2" customFormat="1" ht="18.75" customHeight="1" hidden="1">
      <c r="A47" s="110"/>
      <c r="B47" s="54"/>
      <c r="C47" s="109"/>
      <c r="D47" s="54"/>
      <c r="E47" s="53"/>
      <c r="F47" s="53"/>
      <c r="G47" s="54"/>
      <c r="H47" s="54"/>
      <c r="I47" s="54"/>
      <c r="J47" s="54"/>
      <c r="K47" s="102"/>
      <c r="L47" s="56"/>
      <c r="M47" s="56"/>
      <c r="N47" s="56"/>
      <c r="O47" s="56"/>
    </row>
    <row r="48" spans="2:8" ht="12.75">
      <c r="B48" s="1" t="s">
        <v>19</v>
      </c>
      <c r="C48" s="50"/>
      <c r="H48" s="1" t="s">
        <v>32</v>
      </c>
    </row>
    <row r="50" spans="2:8" ht="12.75">
      <c r="B50" s="1" t="s">
        <v>36</v>
      </c>
      <c r="H50" s="1" t="s">
        <v>58</v>
      </c>
    </row>
    <row r="52" spans="2:8" ht="12.75">
      <c r="B52" s="1" t="s">
        <v>53</v>
      </c>
      <c r="H52" s="1" t="s">
        <v>54</v>
      </c>
    </row>
  </sheetData>
  <mergeCells count="37">
    <mergeCell ref="A36:D36"/>
    <mergeCell ref="E36:F36"/>
    <mergeCell ref="F39:F41"/>
    <mergeCell ref="G39:J39"/>
    <mergeCell ref="K39:K41"/>
    <mergeCell ref="A39:A41"/>
    <mergeCell ref="B39:B41"/>
    <mergeCell ref="C39:C41"/>
    <mergeCell ref="D39:D41"/>
    <mergeCell ref="E39:E41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I11:I12"/>
    <mergeCell ref="J11:J12"/>
    <mergeCell ref="L11:L12"/>
    <mergeCell ref="G40:G41"/>
    <mergeCell ref="H40:H41"/>
    <mergeCell ref="I40:I41"/>
    <mergeCell ref="J40:J41"/>
    <mergeCell ref="L39:O39"/>
    <mergeCell ref="O40:O41"/>
    <mergeCell ref="L40:L41"/>
    <mergeCell ref="M40:M41"/>
    <mergeCell ref="N40:N41"/>
  </mergeCells>
  <printOptions/>
  <pageMargins left="0.1968503937007874" right="0" top="0.2362204724409449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 topLeftCell="A16">
      <selection activeCell="K14" sqref="K14"/>
    </sheetView>
  </sheetViews>
  <sheetFormatPr defaultColWidth="9.00390625" defaultRowHeight="12.75"/>
  <cols>
    <col min="1" max="1" width="6.25390625" style="304" customWidth="1"/>
    <col min="2" max="2" width="9.625" style="299" customWidth="1"/>
    <col min="3" max="3" width="38.625" style="300" customWidth="1"/>
    <col min="4" max="4" width="8.625" style="301" customWidth="1"/>
    <col min="5" max="5" width="9.25390625" style="301" customWidth="1"/>
    <col min="6" max="6" width="11.375" style="302" customWidth="1"/>
    <col min="7" max="16384" width="9.125" style="303" customWidth="1"/>
  </cols>
  <sheetData>
    <row r="1" spans="1:7" s="1" customFormat="1" ht="15.75">
      <c r="A1" s="349" t="s">
        <v>37</v>
      </c>
      <c r="B1" s="349"/>
      <c r="C1" s="349"/>
      <c r="D1" s="349"/>
      <c r="E1" s="349"/>
      <c r="F1" s="349"/>
      <c r="G1" s="349"/>
    </row>
    <row r="2" spans="1:7" s="1" customFormat="1" ht="19.5" thickBot="1">
      <c r="A2" s="309" t="s">
        <v>85</v>
      </c>
      <c r="B2" s="309"/>
      <c r="C2" s="309"/>
      <c r="D2" s="309"/>
      <c r="E2" s="309"/>
      <c r="F2" s="309"/>
      <c r="G2" s="309"/>
    </row>
    <row r="3" spans="1:7" s="1" customFormat="1" ht="26.25" thickBot="1">
      <c r="A3" s="350" t="s">
        <v>96</v>
      </c>
      <c r="B3" s="351"/>
      <c r="C3" s="351"/>
      <c r="D3" s="351"/>
      <c r="E3" s="351"/>
      <c r="F3" s="351"/>
      <c r="G3" s="352"/>
    </row>
    <row r="4" spans="1:7" s="1" customFormat="1" ht="13.5" thickBot="1">
      <c r="A4" s="159"/>
      <c r="B4" s="160"/>
      <c r="C4" s="161"/>
      <c r="D4" s="162"/>
      <c r="E4" s="162"/>
      <c r="F4" s="163"/>
      <c r="G4" s="164"/>
    </row>
    <row r="5" spans="1:7" s="1" customFormat="1" ht="13.5" thickBot="1">
      <c r="A5" s="165" t="s">
        <v>28</v>
      </c>
      <c r="B5" s="166" t="s">
        <v>20</v>
      </c>
      <c r="C5" s="167" t="s">
        <v>21</v>
      </c>
      <c r="D5" s="168" t="s">
        <v>29</v>
      </c>
      <c r="E5" s="169" t="s">
        <v>22</v>
      </c>
      <c r="F5" s="170" t="s">
        <v>30</v>
      </c>
      <c r="G5" s="171" t="s">
        <v>38</v>
      </c>
    </row>
    <row r="6" spans="1:7" s="1" customFormat="1" ht="12.75" customHeight="1">
      <c r="A6" s="172"/>
      <c r="B6" s="173"/>
      <c r="C6" s="174" t="s">
        <v>39</v>
      </c>
      <c r="D6" s="169"/>
      <c r="E6" s="169"/>
      <c r="F6" s="175"/>
      <c r="G6" s="176"/>
    </row>
    <row r="7" spans="1:7" s="1" customFormat="1" ht="25.5">
      <c r="A7" s="177"/>
      <c r="B7" s="178" t="s">
        <v>41</v>
      </c>
      <c r="C7" s="179" t="s">
        <v>94</v>
      </c>
      <c r="D7" s="180" t="s">
        <v>45</v>
      </c>
      <c r="E7" s="141">
        <v>806.2</v>
      </c>
      <c r="F7" s="139">
        <f>E7*1.8</f>
        <v>1451.16</v>
      </c>
      <c r="G7" s="181">
        <v>1.8</v>
      </c>
    </row>
    <row r="8" spans="1:7" s="1" customFormat="1" ht="38.25">
      <c r="A8" s="177"/>
      <c r="B8" s="178" t="s">
        <v>46</v>
      </c>
      <c r="C8" s="158" t="s">
        <v>95</v>
      </c>
      <c r="D8" s="180" t="s">
        <v>45</v>
      </c>
      <c r="E8" s="141">
        <v>806.2</v>
      </c>
      <c r="F8" s="139">
        <f>E8*1.8</f>
        <v>1451.16</v>
      </c>
      <c r="G8" s="181">
        <v>1.8</v>
      </c>
    </row>
    <row r="9" spans="1:7" s="1" customFormat="1" ht="13.5" thickBot="1">
      <c r="A9" s="182"/>
      <c r="B9" s="183"/>
      <c r="C9" s="184"/>
      <c r="D9" s="185"/>
      <c r="E9" s="186" t="s">
        <v>23</v>
      </c>
      <c r="F9" s="187">
        <f>SUM(F7:F8)</f>
        <v>2902</v>
      </c>
      <c r="G9" s="188"/>
    </row>
    <row r="10" spans="1:7" s="1" customFormat="1" ht="12.75">
      <c r="A10" s="177"/>
      <c r="B10" s="189"/>
      <c r="C10" s="190" t="s">
        <v>31</v>
      </c>
      <c r="D10" s="191"/>
      <c r="E10" s="192"/>
      <c r="F10" s="193"/>
      <c r="G10" s="194"/>
    </row>
    <row r="11" spans="1:7" s="1" customFormat="1" ht="22.5">
      <c r="A11" s="177"/>
      <c r="B11" s="346" t="s">
        <v>48</v>
      </c>
      <c r="C11" s="195" t="s">
        <v>69</v>
      </c>
      <c r="D11" s="195" t="s">
        <v>42</v>
      </c>
      <c r="E11" s="196">
        <v>1</v>
      </c>
      <c r="F11" s="353">
        <v>43350.86</v>
      </c>
      <c r="G11" s="194"/>
    </row>
    <row r="12" spans="1:7" s="1" customFormat="1" ht="22.5">
      <c r="A12" s="177"/>
      <c r="B12" s="347"/>
      <c r="C12" s="195" t="s">
        <v>70</v>
      </c>
      <c r="D12" s="195" t="s">
        <v>40</v>
      </c>
      <c r="E12" s="196" t="s">
        <v>71</v>
      </c>
      <c r="F12" s="354"/>
      <c r="G12" s="197"/>
    </row>
    <row r="13" spans="1:7" s="1" customFormat="1" ht="12.75" customHeight="1">
      <c r="A13" s="177"/>
      <c r="B13" s="347"/>
      <c r="C13" s="195" t="s">
        <v>72</v>
      </c>
      <c r="D13" s="195" t="s">
        <v>47</v>
      </c>
      <c r="E13" s="196">
        <v>2.24</v>
      </c>
      <c r="F13" s="354"/>
      <c r="G13" s="197"/>
    </row>
    <row r="14" spans="1:7" s="1" customFormat="1" ht="33.75">
      <c r="A14" s="177"/>
      <c r="B14" s="348"/>
      <c r="C14" s="195" t="s">
        <v>73</v>
      </c>
      <c r="D14" s="195" t="s">
        <v>45</v>
      </c>
      <c r="E14" s="196">
        <v>0.32</v>
      </c>
      <c r="F14" s="355"/>
      <c r="G14" s="197"/>
    </row>
    <row r="15" spans="1:7" s="1" customFormat="1" ht="20.25" customHeight="1">
      <c r="A15" s="177"/>
      <c r="B15" s="198" t="s">
        <v>49</v>
      </c>
      <c r="C15" s="140" t="s">
        <v>74</v>
      </c>
      <c r="D15" s="149" t="s">
        <v>75</v>
      </c>
      <c r="E15" s="148" t="s">
        <v>76</v>
      </c>
      <c r="F15" s="199">
        <v>12572.18</v>
      </c>
      <c r="G15" s="194"/>
    </row>
    <row r="16" spans="1:7" s="1" customFormat="1" ht="20.25" customHeight="1">
      <c r="A16" s="177"/>
      <c r="B16" s="346" t="s">
        <v>93</v>
      </c>
      <c r="C16" s="138" t="s">
        <v>91</v>
      </c>
      <c r="D16" s="156" t="s">
        <v>42</v>
      </c>
      <c r="E16" s="156">
        <v>2</v>
      </c>
      <c r="F16" s="356">
        <v>1767.08</v>
      </c>
      <c r="G16" s="194"/>
    </row>
    <row r="17" spans="1:7" s="1" customFormat="1" ht="20.25" customHeight="1">
      <c r="A17" s="177"/>
      <c r="B17" s="348"/>
      <c r="C17" s="157" t="s">
        <v>92</v>
      </c>
      <c r="D17" s="156" t="s">
        <v>42</v>
      </c>
      <c r="E17" s="156">
        <v>1</v>
      </c>
      <c r="F17" s="357"/>
      <c r="G17" s="194"/>
    </row>
    <row r="18" spans="1:7" s="1" customFormat="1" ht="12.75" customHeight="1" thickBot="1">
      <c r="A18" s="182"/>
      <c r="B18" s="183"/>
      <c r="C18" s="200"/>
      <c r="D18" s="185"/>
      <c r="E18" s="186" t="s">
        <v>23</v>
      </c>
      <c r="F18" s="201">
        <f>SUM(F11:F17)</f>
        <v>57690</v>
      </c>
      <c r="G18" s="188"/>
    </row>
    <row r="19" spans="1:7" s="1" customFormat="1" ht="12.75" customHeight="1">
      <c r="A19" s="202"/>
      <c r="B19" s="203"/>
      <c r="C19" s="190" t="s">
        <v>25</v>
      </c>
      <c r="D19" s="204"/>
      <c r="E19" s="204"/>
      <c r="F19" s="205"/>
      <c r="G19" s="206"/>
    </row>
    <row r="20" spans="1:7" s="1" customFormat="1" ht="12.75" customHeight="1">
      <c r="A20" s="207"/>
      <c r="B20" s="208" t="s">
        <v>44</v>
      </c>
      <c r="C20" s="153" t="s">
        <v>83</v>
      </c>
      <c r="D20" s="154" t="s">
        <v>42</v>
      </c>
      <c r="E20" s="155">
        <v>1</v>
      </c>
      <c r="F20" s="209">
        <v>5122.89</v>
      </c>
      <c r="G20" s="210"/>
    </row>
    <row r="21" spans="1:7" s="1" customFormat="1" ht="19.5" customHeight="1">
      <c r="A21" s="207"/>
      <c r="B21" s="208" t="s">
        <v>46</v>
      </c>
      <c r="C21" s="211" t="s">
        <v>84</v>
      </c>
      <c r="D21" s="212" t="s">
        <v>45</v>
      </c>
      <c r="E21" s="212">
        <v>1.1</v>
      </c>
      <c r="F21" s="213">
        <v>73.91</v>
      </c>
      <c r="G21" s="210"/>
    </row>
    <row r="22" spans="1:7" s="1" customFormat="1" ht="12.75" customHeight="1">
      <c r="A22" s="207"/>
      <c r="B22" s="208" t="s">
        <v>89</v>
      </c>
      <c r="C22" s="195" t="s">
        <v>90</v>
      </c>
      <c r="D22" s="214" t="s">
        <v>80</v>
      </c>
      <c r="E22" s="214">
        <v>1</v>
      </c>
      <c r="F22" s="209">
        <v>725.48</v>
      </c>
      <c r="G22" s="210"/>
    </row>
    <row r="23" spans="1:7" s="1" customFormat="1" ht="12.75" customHeight="1" thickBot="1">
      <c r="A23" s="215"/>
      <c r="B23" s="216"/>
      <c r="C23" s="217"/>
      <c r="D23" s="218"/>
      <c r="E23" s="219" t="s">
        <v>23</v>
      </c>
      <c r="F23" s="220">
        <f>SUM(F20:F22)</f>
        <v>5922</v>
      </c>
      <c r="G23" s="221"/>
    </row>
    <row r="24" spans="1:7" s="1" customFormat="1" ht="12.75" customHeight="1">
      <c r="A24" s="222"/>
      <c r="B24" s="223"/>
      <c r="C24" s="224" t="s">
        <v>24</v>
      </c>
      <c r="D24" s="225"/>
      <c r="E24" s="225"/>
      <c r="F24" s="226"/>
      <c r="G24" s="227"/>
    </row>
    <row r="25" spans="1:7" s="1" customFormat="1" ht="12.75" customHeight="1">
      <c r="A25" s="207"/>
      <c r="B25" s="228" t="s">
        <v>43</v>
      </c>
      <c r="C25" s="229" t="s">
        <v>86</v>
      </c>
      <c r="D25" s="213" t="s">
        <v>87</v>
      </c>
      <c r="E25" s="213" t="s">
        <v>88</v>
      </c>
      <c r="F25" s="230">
        <v>2828</v>
      </c>
      <c r="G25" s="231"/>
    </row>
    <row r="26" spans="1:7" s="1" customFormat="1" ht="12.75" customHeight="1">
      <c r="A26" s="207"/>
      <c r="B26" s="228"/>
      <c r="C26" s="232"/>
      <c r="D26" s="233"/>
      <c r="E26" s="233"/>
      <c r="F26" s="234"/>
      <c r="G26" s="235"/>
    </row>
    <row r="27" spans="1:7" s="1" customFormat="1" ht="12.75" customHeight="1" thickBot="1">
      <c r="A27" s="182"/>
      <c r="B27" s="183"/>
      <c r="C27" s="236"/>
      <c r="D27" s="237"/>
      <c r="E27" s="238" t="s">
        <v>23</v>
      </c>
      <c r="F27" s="239">
        <f>SUM(F24:F26)</f>
        <v>2828</v>
      </c>
      <c r="G27" s="188"/>
    </row>
    <row r="28" spans="1:7" s="1" customFormat="1" ht="12.75" customHeight="1">
      <c r="A28" s="177"/>
      <c r="B28" s="189"/>
      <c r="C28" s="240" t="s">
        <v>25</v>
      </c>
      <c r="D28" s="241"/>
      <c r="E28" s="241"/>
      <c r="F28" s="242"/>
      <c r="G28" s="194"/>
    </row>
    <row r="29" spans="1:7" s="1" customFormat="1" ht="12.75" customHeight="1">
      <c r="A29" s="243"/>
      <c r="B29" s="244"/>
      <c r="C29" s="245" t="s">
        <v>39</v>
      </c>
      <c r="D29" s="246"/>
      <c r="E29" s="246"/>
      <c r="F29" s="247"/>
      <c r="G29" s="248"/>
    </row>
    <row r="30" spans="1:7" s="1" customFormat="1" ht="38.25">
      <c r="A30" s="243"/>
      <c r="B30" s="249" t="s">
        <v>41</v>
      </c>
      <c r="C30" s="146" t="s">
        <v>67</v>
      </c>
      <c r="D30" s="141" t="s">
        <v>45</v>
      </c>
      <c r="E30" s="141">
        <v>806.2</v>
      </c>
      <c r="F30" s="142">
        <f>E30*G30</f>
        <v>435.35</v>
      </c>
      <c r="G30" s="250">
        <v>0.54</v>
      </c>
    </row>
    <row r="31" spans="1:7" s="1" customFormat="1" ht="63.75">
      <c r="A31" s="243"/>
      <c r="B31" s="249" t="s">
        <v>46</v>
      </c>
      <c r="C31" s="147" t="s">
        <v>68</v>
      </c>
      <c r="D31" s="141" t="s">
        <v>45</v>
      </c>
      <c r="E31" s="141">
        <v>806.2</v>
      </c>
      <c r="F31" s="142">
        <f>E31*G31</f>
        <v>19179.5</v>
      </c>
      <c r="G31" s="250">
        <v>23.79</v>
      </c>
    </row>
    <row r="32" spans="1:7" s="1" customFormat="1" ht="13.5" thickBot="1">
      <c r="A32" s="243"/>
      <c r="B32" s="251"/>
      <c r="C32" s="252"/>
      <c r="D32" s="253"/>
      <c r="E32" s="254" t="s">
        <v>23</v>
      </c>
      <c r="F32" s="255">
        <f>SUM(F28:F31)</f>
        <v>19614.85</v>
      </c>
      <c r="G32" s="248"/>
    </row>
    <row r="33" spans="1:7" s="1" customFormat="1" ht="12.75">
      <c r="A33" s="172"/>
      <c r="B33" s="256"/>
      <c r="C33" s="257" t="s">
        <v>26</v>
      </c>
      <c r="D33" s="258"/>
      <c r="E33" s="258"/>
      <c r="F33" s="259"/>
      <c r="G33" s="260"/>
    </row>
    <row r="34" spans="1:7" s="1" customFormat="1" ht="15.75">
      <c r="A34" s="177"/>
      <c r="B34" s="261" t="s">
        <v>41</v>
      </c>
      <c r="C34" s="262" t="s">
        <v>77</v>
      </c>
      <c r="D34" s="263" t="s">
        <v>42</v>
      </c>
      <c r="E34" s="263">
        <v>1</v>
      </c>
      <c r="F34" s="150">
        <v>72.76</v>
      </c>
      <c r="G34" s="264"/>
    </row>
    <row r="35" spans="1:7" s="1" customFormat="1" ht="12.75">
      <c r="A35" s="177"/>
      <c r="B35" s="339" t="s">
        <v>49</v>
      </c>
      <c r="C35" s="151" t="s">
        <v>82</v>
      </c>
      <c r="D35" s="233" t="s">
        <v>42</v>
      </c>
      <c r="E35" s="265">
        <v>6</v>
      </c>
      <c r="F35" s="341">
        <v>1804.21</v>
      </c>
      <c r="G35" s="264"/>
    </row>
    <row r="36" spans="1:7" s="1" customFormat="1" ht="12.75">
      <c r="A36" s="177"/>
      <c r="B36" s="340"/>
      <c r="C36" s="266" t="s">
        <v>78</v>
      </c>
      <c r="D36" s="267" t="s">
        <v>42</v>
      </c>
      <c r="E36" s="265">
        <v>2</v>
      </c>
      <c r="F36" s="342"/>
      <c r="G36" s="264"/>
    </row>
    <row r="37" spans="1:7" s="1" customFormat="1" ht="12.75">
      <c r="A37" s="268"/>
      <c r="B37" s="346" t="s">
        <v>48</v>
      </c>
      <c r="C37" s="151" t="s">
        <v>79</v>
      </c>
      <c r="D37" s="152" t="s">
        <v>80</v>
      </c>
      <c r="E37" s="152">
        <v>3</v>
      </c>
      <c r="F37" s="343">
        <v>1432.01</v>
      </c>
      <c r="G37" s="264"/>
    </row>
    <row r="38" spans="1:7" s="1" customFormat="1" ht="12.75">
      <c r="A38" s="268"/>
      <c r="B38" s="347"/>
      <c r="C38" s="151" t="s">
        <v>81</v>
      </c>
      <c r="D38" s="152" t="s">
        <v>80</v>
      </c>
      <c r="E38" s="152">
        <v>1</v>
      </c>
      <c r="F38" s="344"/>
      <c r="G38" s="264"/>
    </row>
    <row r="39" spans="1:7" s="1" customFormat="1" ht="12.75">
      <c r="A39" s="269"/>
      <c r="B39" s="348"/>
      <c r="C39" s="151" t="s">
        <v>82</v>
      </c>
      <c r="D39" s="152" t="s">
        <v>80</v>
      </c>
      <c r="E39" s="152">
        <v>3</v>
      </c>
      <c r="F39" s="345"/>
      <c r="G39" s="250"/>
    </row>
    <row r="40" spans="1:7" s="1" customFormat="1" ht="13.5" thickBot="1">
      <c r="A40" s="182"/>
      <c r="B40" s="183"/>
      <c r="C40" s="184"/>
      <c r="D40" s="185"/>
      <c r="E40" s="270" t="s">
        <v>23</v>
      </c>
      <c r="F40" s="271">
        <f>SUM(F34:F39)</f>
        <v>3308.98</v>
      </c>
      <c r="G40" s="188"/>
    </row>
    <row r="41" spans="1:7" s="1" customFormat="1" ht="13.5">
      <c r="A41" s="172"/>
      <c r="B41" s="256"/>
      <c r="C41" s="272" t="s">
        <v>39</v>
      </c>
      <c r="D41" s="273"/>
      <c r="E41" s="173"/>
      <c r="F41" s="274"/>
      <c r="G41" s="260"/>
    </row>
    <row r="42" spans="1:11" s="1" customFormat="1" ht="12.75">
      <c r="A42" s="268"/>
      <c r="B42" s="198"/>
      <c r="C42" s="275" t="s">
        <v>26</v>
      </c>
      <c r="D42" s="253"/>
      <c r="E42" s="254"/>
      <c r="F42" s="276"/>
      <c r="G42" s="277"/>
      <c r="K42" s="278"/>
    </row>
    <row r="43" spans="1:7" s="1" customFormat="1" ht="12.75">
      <c r="A43" s="268"/>
      <c r="B43" s="198" t="s">
        <v>41</v>
      </c>
      <c r="C43" s="279" t="s">
        <v>64</v>
      </c>
      <c r="D43" s="280" t="s">
        <v>65</v>
      </c>
      <c r="E43" s="280">
        <v>2</v>
      </c>
      <c r="F43" s="281">
        <f>E43*G43</f>
        <v>3515</v>
      </c>
      <c r="G43" s="282">
        <v>1757.34</v>
      </c>
    </row>
    <row r="44" spans="1:7" s="1" customFormat="1" ht="12.75">
      <c r="A44" s="268"/>
      <c r="B44" s="198" t="s">
        <v>46</v>
      </c>
      <c r="C44" s="262" t="s">
        <v>66</v>
      </c>
      <c r="D44" s="280" t="s">
        <v>42</v>
      </c>
      <c r="E44" s="280">
        <v>4</v>
      </c>
      <c r="F44" s="281">
        <f>E44*G44</f>
        <v>2054</v>
      </c>
      <c r="G44" s="282">
        <v>513.6</v>
      </c>
    </row>
    <row r="45" spans="1:7" s="1" customFormat="1" ht="13.5" thickBot="1">
      <c r="A45" s="182"/>
      <c r="B45" s="183"/>
      <c r="C45" s="252"/>
      <c r="D45" s="253"/>
      <c r="E45" s="254" t="s">
        <v>23</v>
      </c>
      <c r="F45" s="220">
        <f>SUM(F43:F44)</f>
        <v>5569</v>
      </c>
      <c r="G45" s="188"/>
    </row>
    <row r="46" spans="1:10" s="1" customFormat="1" ht="15" thickBot="1">
      <c r="A46" s="283"/>
      <c r="B46" s="284"/>
      <c r="C46" s="285"/>
      <c r="D46" s="286"/>
      <c r="E46" s="287" t="s">
        <v>27</v>
      </c>
      <c r="F46" s="288">
        <f>F45+F40+F32+F27+F23+F18+F9</f>
        <v>97834.83</v>
      </c>
      <c r="G46" s="289"/>
      <c r="J46" s="278"/>
    </row>
    <row r="47" spans="1:7" s="1" customFormat="1" ht="12.75">
      <c r="A47" s="290"/>
      <c r="B47" s="291"/>
      <c r="C47" s="292"/>
      <c r="D47" s="293"/>
      <c r="E47" s="293"/>
      <c r="F47" s="294"/>
      <c r="G47" s="295"/>
    </row>
    <row r="48" spans="1:7" s="1" customFormat="1" ht="12.75">
      <c r="A48" s="296"/>
      <c r="B48" s="293" t="s">
        <v>19</v>
      </c>
      <c r="C48" s="292"/>
      <c r="D48" s="293" t="s">
        <v>32</v>
      </c>
      <c r="E48" s="293"/>
      <c r="F48" s="294"/>
      <c r="G48" s="295"/>
    </row>
    <row r="49" spans="1:7" s="1" customFormat="1" ht="12.75">
      <c r="A49" s="290"/>
      <c r="B49" s="291"/>
      <c r="C49" s="292"/>
      <c r="D49" s="293"/>
      <c r="E49" s="293"/>
      <c r="F49" s="294"/>
      <c r="G49" s="297"/>
    </row>
    <row r="50" spans="1:7" s="1" customFormat="1" ht="12.75">
      <c r="A50" s="290"/>
      <c r="B50" s="291"/>
      <c r="C50" s="292"/>
      <c r="D50" s="293"/>
      <c r="E50" s="293"/>
      <c r="F50" s="294"/>
      <c r="G50" s="295"/>
    </row>
    <row r="51" ht="12.75">
      <c r="A51" s="298"/>
    </row>
    <row r="52" ht="12.75">
      <c r="A52" s="298"/>
    </row>
    <row r="53" ht="12.75">
      <c r="A53" s="298"/>
    </row>
    <row r="54" ht="12.75">
      <c r="A54" s="298"/>
    </row>
    <row r="55" ht="12.75">
      <c r="A55" s="298"/>
    </row>
    <row r="56" ht="12.75">
      <c r="A56" s="298"/>
    </row>
    <row r="57" ht="12.75">
      <c r="A57" s="298"/>
    </row>
    <row r="58" ht="12.75">
      <c r="A58" s="298"/>
    </row>
    <row r="59" ht="12.75">
      <c r="A59" s="298"/>
    </row>
  </sheetData>
  <mergeCells count="11">
    <mergeCell ref="B35:B36"/>
    <mergeCell ref="F35:F36"/>
    <mergeCell ref="F37:F39"/>
    <mergeCell ref="B37:B39"/>
    <mergeCell ref="A1:G1"/>
    <mergeCell ref="A2:G2"/>
    <mergeCell ref="A3:G3"/>
    <mergeCell ref="F11:F14"/>
    <mergeCell ref="B11:B14"/>
    <mergeCell ref="F16:F17"/>
    <mergeCell ref="B16:B17"/>
  </mergeCells>
  <printOptions/>
  <pageMargins left="0.43307086614173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2017-01-17T08:50:10Z</cp:lastPrinted>
  <dcterms:created xsi:type="dcterms:W3CDTF">2010-11-29T02:37:01Z</dcterms:created>
  <dcterms:modified xsi:type="dcterms:W3CDTF">2017-01-17T08:50:30Z</dcterms:modified>
  <cp:category/>
  <cp:version/>
  <cp:contentType/>
  <cp:contentStatus/>
</cp:coreProperties>
</file>