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СТАТУС-2 ПТО Ф,Р,В,\Накопительная  Отчеты перед собственниками ООО Статус 2 2015г\Отчеты перед собственниками на 2016гг\Отчеты Управление\"/>
    </mc:Choice>
  </mc:AlternateContent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52511" fullPrecision="0"/>
</workbook>
</file>

<file path=xl/calcChain.xml><?xml version="1.0" encoding="utf-8"?>
<calcChain xmlns="http://schemas.openxmlformats.org/spreadsheetml/2006/main">
  <c r="F66" i="2" l="1"/>
  <c r="F34" i="1"/>
  <c r="F41" i="2" l="1"/>
  <c r="F60" i="2" l="1"/>
  <c r="F21" i="2"/>
  <c r="F8" i="2"/>
  <c r="F7" i="2"/>
  <c r="F9" i="2" s="1"/>
  <c r="F45" i="2" l="1"/>
  <c r="F44" i="2"/>
  <c r="F64" i="2"/>
  <c r="F63" i="2"/>
  <c r="F46" i="2" l="1"/>
  <c r="D32" i="1"/>
  <c r="C32" i="1"/>
  <c r="F65" i="2" l="1"/>
  <c r="D34" i="1"/>
  <c r="F31" i="1"/>
  <c r="K31" i="1"/>
  <c r="E31" i="1" l="1"/>
  <c r="C31" i="1" s="1"/>
  <c r="B42" i="1"/>
  <c r="B44" i="1" s="1"/>
  <c r="B43" i="1"/>
  <c r="B41" i="1"/>
  <c r="B33" i="1" l="1"/>
  <c r="N33" i="1"/>
  <c r="L33" i="1"/>
  <c r="D33" i="1"/>
  <c r="D35" i="1" s="1"/>
  <c r="B45" i="1"/>
  <c r="L32" i="1"/>
  <c r="M33" i="1"/>
  <c r="N32" i="1"/>
  <c r="N34" i="1" s="1"/>
  <c r="O32" i="1"/>
  <c r="O34" i="1" s="1"/>
  <c r="O33" i="1"/>
  <c r="H33" i="1"/>
  <c r="H35" i="1" s="1"/>
  <c r="J33" i="1"/>
  <c r="J35" i="1" s="1"/>
  <c r="G33" i="1"/>
  <c r="I33" i="1"/>
  <c r="I35" i="1" s="1"/>
  <c r="I32" i="1"/>
  <c r="J32" i="1"/>
  <c r="H32" i="1"/>
  <c r="G32" i="1" l="1"/>
  <c r="M32" i="1"/>
  <c r="M34" i="1" s="1"/>
  <c r="M35" i="1" s="1"/>
  <c r="K33" i="1"/>
  <c r="O35" i="1"/>
  <c r="G35" i="1"/>
  <c r="F35" i="1" s="1"/>
  <c r="F33" i="1"/>
  <c r="L34" i="1"/>
  <c r="N35" i="1"/>
  <c r="F32" i="1"/>
  <c r="K32" i="1" l="1"/>
  <c r="E32" i="1" s="1"/>
  <c r="K34" i="1"/>
  <c r="E34" i="1" s="1"/>
  <c r="C34" i="1" s="1"/>
  <c r="L35" i="1"/>
  <c r="E33" i="1"/>
  <c r="C35" i="1" l="1"/>
  <c r="K35" i="1"/>
  <c r="E35" i="1" s="1"/>
</calcChain>
</file>

<file path=xl/sharedStrings.xml><?xml version="1.0" encoding="utf-8"?>
<sst xmlns="http://schemas.openxmlformats.org/spreadsheetml/2006/main" count="188" uniqueCount="122">
  <si>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</si>
  <si>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</si>
  <si>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</si>
  <si>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</si>
  <si>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</si>
  <si>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</si>
  <si>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</si>
  <si>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</si>
  <si>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</si>
  <si>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</si>
  <si>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</si>
  <si>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</si>
  <si>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</si>
  <si>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</si>
  <si>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</si>
  <si>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</si>
  <si>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</si>
  <si>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</si>
  <si>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</si>
  <si>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</si>
  <si>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</si>
  <si>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</si>
  <si>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</si>
  <si>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</si>
  <si>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>Сантехнические работы</t>
  </si>
  <si>
    <t>Электротехнические работы</t>
  </si>
  <si>
    <t>ИТОГО: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</si>
  <si>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</si>
  <si>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</si>
  <si>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</si>
  <si>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</si>
  <si>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</si>
  <si>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</si>
  <si>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Ленина, дом 76</t>
  </si>
  <si>
    <t>Главный энергетик</t>
  </si>
  <si>
    <t xml:space="preserve">Перечень выполненных работ </t>
  </si>
  <si>
    <r>
      <t xml:space="preserve">ул. Ленина, д.76 -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</si>
  <si>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</si>
  <si>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</si>
  <si>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май</t>
  </si>
  <si>
    <t>шт</t>
  </si>
  <si>
    <t>июнь</t>
  </si>
  <si>
    <t>м2</t>
  </si>
  <si>
    <t>июль</t>
  </si>
  <si>
    <t>август</t>
  </si>
  <si>
    <t>м</t>
  </si>
  <si>
    <t>сентябрь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</si>
  <si>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</si>
  <si>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</si>
  <si>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</si>
  <si>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</si>
  <si>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</si>
  <si>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</si>
  <si>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</si>
  <si>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</si>
  <si>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О.А. Доброгорский</t>
  </si>
  <si>
    <t>ПРОСРОЧЕННАЯ ЗАДОЛЖЕННОСТЬ  ПО ОПЛАТЕ   ЖКУ
на 01.01.2017г. составляет:</t>
  </si>
  <si>
    <t>Фактическое выполнение за 2016 год, руб.</t>
  </si>
  <si>
    <t>Фактическая оплата за  2016 год,  руб.</t>
  </si>
  <si>
    <t>Плановое начисление за 2016 год,  руб.</t>
  </si>
  <si>
    <t>Отчет Управляющей компании ООО " Статус2"  по выполнению работ по содержанию и текущему ремонту жилого фонда, 2016г.</t>
  </si>
  <si>
    <t>за 2016г.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</si>
  <si>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</si>
  <si>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</si>
  <si>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</si>
  <si>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</si>
  <si>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</si>
  <si>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Смена дверных приборов проушины.</t>
  </si>
  <si>
    <t>Смена дверных приборов замки навесные</t>
  </si>
  <si>
    <t>январь</t>
  </si>
  <si>
    <t>Смена дверных приборов замки навесные.</t>
  </si>
  <si>
    <t>март</t>
  </si>
  <si>
    <t>Замена дверного полотна  входной двери в подьезд.</t>
  </si>
  <si>
    <t>1</t>
  </si>
  <si>
    <t>Установка навесов</t>
  </si>
  <si>
    <t>пар.</t>
  </si>
  <si>
    <t>2</t>
  </si>
  <si>
    <t>Установка замка на чердак</t>
  </si>
  <si>
    <t>шт.</t>
  </si>
  <si>
    <t>Косметический ремонт подъездов</t>
  </si>
  <si>
    <t>8</t>
  </si>
  <si>
    <t>Установка почтовых ящиков</t>
  </si>
  <si>
    <t>30</t>
  </si>
  <si>
    <t>Установка оконных блоков</t>
  </si>
  <si>
    <t>Ремонт полов в колясочной</t>
  </si>
  <si>
    <t>13,32</t>
  </si>
  <si>
    <t>Смена ламп</t>
  </si>
  <si>
    <t>Проклака освещения в приямок для ремонта подьезда</t>
  </si>
  <si>
    <t>м.п.</t>
  </si>
  <si>
    <t>КабельВВГ 3х1.5</t>
  </si>
  <si>
    <t>Патрон керамический</t>
  </si>
  <si>
    <t>Замена лампа PVLSFR Е-27        20 VT</t>
  </si>
  <si>
    <t>Замена ламп энергосберегающих POLSAR</t>
  </si>
  <si>
    <t>Замена выключателя двух.клавищ. наружного</t>
  </si>
  <si>
    <t>Протяжка контактов автоматов,пускателей,нулевых шин.</t>
  </si>
  <si>
    <t>Смена выключателей</t>
  </si>
  <si>
    <t>апрель</t>
  </si>
  <si>
    <t>Прочистка веншахты с подвала и с крыши.</t>
  </si>
  <si>
    <t>Прочистка труб внутренней канализации диаметром 50-150 мм установкой R 600 для прочистки труб фирмы &lt;ROTHENBERGER&gt; простого засора</t>
  </si>
  <si>
    <t>Промывка,,прочистка отопительной системы.</t>
  </si>
  <si>
    <t>Срезка арматуры.</t>
  </si>
  <si>
    <t>1 рез</t>
  </si>
  <si>
    <t>Огрунтовка металлических поверхностей за один раз грунтовкой ГФ-021</t>
  </si>
  <si>
    <t>Ревизия задвижек с заменой набивки сальников.</t>
  </si>
  <si>
    <t>Развоздушивание  системы ГВС ф32</t>
  </si>
  <si>
    <t>Замена внутренних канализационных трубопроводов ф 110.</t>
  </si>
  <si>
    <t>Компенсатор</t>
  </si>
  <si>
    <t>Переход ф 110</t>
  </si>
  <si>
    <t>Компенсатор ф 110</t>
  </si>
  <si>
    <t>Труба 2 м ф 110</t>
  </si>
  <si>
    <t>Манжет ф 110</t>
  </si>
  <si>
    <t>Установка счетчика по ГВС и ХВС</t>
  </si>
  <si>
    <t>Счетчик по ГВС</t>
  </si>
  <si>
    <t>Счетчик по ХВС</t>
  </si>
  <si>
    <t>Отсекающий кран  ф 15</t>
  </si>
  <si>
    <t>Фитинг ф  15</t>
  </si>
  <si>
    <t>ноябрь</t>
  </si>
  <si>
    <t>Осмотр электрооборудования в кв. №13- обрыв провода в стене</t>
  </si>
  <si>
    <t>Замена ламп энергосберегающих G-23 11vt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</si>
  <si>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</si>
  <si>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</si>
  <si>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Восстановление системы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</si>
</sst>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  <numFmt numFmtId="171" formatCode="General;\-General;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0" fillId="0" borderId="0">
      <alignment vertical="top"/>
      <protection locked="0"/>
    </xf>
  </cellStyleXfs>
  <cellXfs count="36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70" fontId="1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 vertical="center"/>
    </xf>
    <xf numFmtId="0" fontId="11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6" xfId="0" applyFont="1" applyBorder="1" applyAlignment="1">
      <alignment vertical="center" wrapText="1"/>
    </xf>
    <xf numFmtId="9" fontId="11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Fill="1" applyBorder="1" applyAlignment="1" applyProtection="1">
      <alignment horizontal="center" vertical="center"/>
      <protection locked="0"/>
    </xf>
    <xf numFmtId="165" fontId="14" fillId="0" borderId="6" xfId="0" applyNumberFormat="1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9" fontId="11" fillId="0" borderId="11" xfId="0" applyNumberFormat="1" applyFont="1" applyBorder="1" applyAlignment="1">
      <alignment horizontal="center" vertical="center"/>
    </xf>
    <xf numFmtId="165" fontId="12" fillId="0" borderId="11" xfId="0" applyNumberFormat="1" applyFont="1" applyFill="1" applyBorder="1" applyAlignment="1" applyProtection="1">
      <alignment horizontal="center" vertical="center"/>
      <protection locked="0"/>
    </xf>
    <xf numFmtId="165" fontId="14" fillId="0" borderId="11" xfId="0" applyNumberFormat="1" applyFont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12" fillId="0" borderId="21" xfId="0" applyFont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22" xfId="0" applyNumberFormat="1" applyFont="1" applyBorder="1" applyAlignment="1">
      <alignment horizontal="center" vertical="center"/>
    </xf>
    <xf numFmtId="0" fontId="11" fillId="0" borderId="6" xfId="0" applyFont="1" applyFill="1" applyBorder="1" applyAlignment="1"/>
    <xf numFmtId="164" fontId="5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/>
    </xf>
    <xf numFmtId="165" fontId="14" fillId="0" borderId="24" xfId="0" applyNumberFormat="1" applyFont="1" applyBorder="1" applyAlignment="1">
      <alignment horizontal="center" vertical="center"/>
    </xf>
    <xf numFmtId="165" fontId="14" fillId="0" borderId="25" xfId="0" applyNumberFormat="1" applyFont="1" applyBorder="1" applyAlignment="1">
      <alignment horizontal="center" vertical="center"/>
    </xf>
    <xf numFmtId="166" fontId="12" fillId="0" borderId="2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9" fontId="5" fillId="0" borderId="16" xfId="0" applyNumberFormat="1" applyFont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65" fontId="14" fillId="0" borderId="26" xfId="0" applyNumberFormat="1" applyFont="1" applyBorder="1" applyAlignment="1">
      <alignment horizontal="center" vertical="center"/>
    </xf>
    <xf numFmtId="0" fontId="5" fillId="0" borderId="2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22" xfId="0" applyFont="1" applyBorder="1"/>
    <xf numFmtId="165" fontId="5" fillId="0" borderId="0" xfId="0" applyNumberFormat="1" applyFont="1" applyBorder="1"/>
    <xf numFmtId="168" fontId="12" fillId="0" borderId="6" xfId="0" applyNumberFormat="1" applyFont="1" applyFill="1" applyBorder="1" applyAlignment="1">
      <alignment horizontal="center" vertical="center"/>
    </xf>
    <xf numFmtId="165" fontId="14" fillId="0" borderId="30" xfId="0" applyNumberFormat="1" applyFont="1" applyBorder="1" applyAlignment="1">
      <alignment horizontal="center" vertical="center"/>
    </xf>
    <xf numFmtId="166" fontId="14" fillId="0" borderId="30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5" fontId="5" fillId="0" borderId="0" xfId="0" applyNumberFormat="1" applyFont="1"/>
    <xf numFmtId="0" fontId="11" fillId="0" borderId="0" xfId="0" applyFont="1" applyAlignment="1">
      <alignment horizontal="center"/>
    </xf>
    <xf numFmtId="0" fontId="11" fillId="0" borderId="1" xfId="0" applyFont="1" applyFill="1" applyBorder="1" applyAlignment="1" applyProtection="1"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12" fillId="0" borderId="33" xfId="0" applyNumberFormat="1" applyFont="1" applyBorder="1" applyAlignment="1">
      <alignment horizontal="left" vertical="center" wrapText="1"/>
    </xf>
    <xf numFmtId="3" fontId="12" fillId="0" borderId="33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left" vertical="center" wrapText="1"/>
    </xf>
    <xf numFmtId="3" fontId="12" fillId="0" borderId="34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left" vertical="center" wrapText="1"/>
    </xf>
    <xf numFmtId="3" fontId="12" fillId="0" borderId="35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/>
    </xf>
    <xf numFmtId="0" fontId="11" fillId="3" borderId="1" xfId="0" applyFont="1" applyFill="1" applyBorder="1" applyAlignment="1"/>
    <xf numFmtId="164" fontId="5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7" xfId="0" applyNumberFormat="1" applyFont="1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5" fillId="4" borderId="0" xfId="0" applyFont="1" applyFill="1"/>
    <xf numFmtId="0" fontId="12" fillId="3" borderId="11" xfId="0" applyFont="1" applyFill="1" applyBorder="1" applyAlignment="1">
      <alignment vertical="center" wrapText="1"/>
    </xf>
    <xf numFmtId="9" fontId="11" fillId="3" borderId="11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4" fillId="3" borderId="11" xfId="0" applyNumberFormat="1" applyFont="1" applyFill="1" applyBorder="1" applyAlignment="1">
      <alignment horizontal="center" vertical="center"/>
    </xf>
    <xf numFmtId="165" fontId="14" fillId="3" borderId="31" xfId="0" applyNumberFormat="1" applyFont="1" applyFill="1" applyBorder="1" applyAlignment="1">
      <alignment horizontal="center" vertical="center"/>
    </xf>
    <xf numFmtId="165" fontId="14" fillId="3" borderId="24" xfId="0" applyNumberFormat="1" applyFont="1" applyFill="1" applyBorder="1" applyAlignment="1">
      <alignment horizontal="center" vertical="center"/>
    </xf>
    <xf numFmtId="165" fontId="14" fillId="3" borderId="25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 wrapText="1"/>
    </xf>
    <xf numFmtId="10" fontId="11" fillId="5" borderId="6" xfId="0" applyNumberFormat="1" applyFont="1" applyFill="1" applyBorder="1" applyAlignment="1">
      <alignment horizontal="center" vertical="center"/>
    </xf>
    <xf numFmtId="168" fontId="12" fillId="5" borderId="6" xfId="0" applyNumberFormat="1" applyFont="1" applyFill="1" applyBorder="1" applyAlignment="1">
      <alignment horizontal="center" vertical="center"/>
    </xf>
    <xf numFmtId="165" fontId="14" fillId="5" borderId="6" xfId="0" applyNumberFormat="1" applyFont="1" applyFill="1" applyBorder="1" applyAlignment="1">
      <alignment horizontal="center" vertical="center"/>
    </xf>
    <xf numFmtId="165" fontId="12" fillId="5" borderId="6" xfId="0" applyNumberFormat="1" applyFont="1" applyFill="1" applyBorder="1" applyAlignment="1">
      <alignment horizontal="center" vertical="center"/>
    </xf>
    <xf numFmtId="165" fontId="14" fillId="5" borderId="30" xfId="0" applyNumberFormat="1" applyFont="1" applyFill="1" applyBorder="1" applyAlignment="1">
      <alignment horizontal="center" vertical="center"/>
    </xf>
    <xf numFmtId="165" fontId="14" fillId="5" borderId="9" xfId="0" applyNumberFormat="1" applyFont="1" applyFill="1" applyBorder="1" applyAlignment="1">
      <alignment horizontal="center" vertical="center"/>
    </xf>
    <xf numFmtId="165" fontId="14" fillId="5" borderId="10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67" fontId="7" fillId="0" borderId="29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167" fontId="7" fillId="0" borderId="2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90" wrapText="1"/>
    </xf>
    <xf numFmtId="0" fontId="23" fillId="0" borderId="4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 wrapText="1"/>
    </xf>
    <xf numFmtId="0" fontId="24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167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167" fontId="18" fillId="0" borderId="50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24" fillId="0" borderId="47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167" fontId="18" fillId="0" borderId="45" xfId="0" applyNumberFormat="1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 textRotation="90" wrapText="1"/>
    </xf>
    <xf numFmtId="0" fontId="24" fillId="4" borderId="45" xfId="0" applyFont="1" applyFill="1" applyBorder="1" applyAlignment="1">
      <alignment horizontal="left" vertical="center"/>
    </xf>
    <xf numFmtId="0" fontId="18" fillId="0" borderId="50" xfId="0" applyFont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/>
    </xf>
    <xf numFmtId="0" fontId="0" fillId="4" borderId="50" xfId="0" applyFill="1" applyBorder="1"/>
    <xf numFmtId="0" fontId="0" fillId="4" borderId="49" xfId="0" applyFill="1" applyBorder="1"/>
    <xf numFmtId="0" fontId="0" fillId="4" borderId="0" xfId="0" applyFill="1"/>
    <xf numFmtId="0" fontId="7" fillId="4" borderId="8" xfId="0" applyFont="1" applyFill="1" applyBorder="1" applyAlignment="1">
      <alignment horizontal="center" vertical="center" textRotation="90" wrapText="1"/>
    </xf>
    <xf numFmtId="0" fontId="0" fillId="4" borderId="52" xfId="0" applyFill="1" applyBorder="1"/>
    <xf numFmtId="0" fontId="7" fillId="4" borderId="13" xfId="0" applyFont="1" applyFill="1" applyBorder="1" applyAlignment="1">
      <alignment horizontal="center" vertical="center" textRotation="90" wrapText="1"/>
    </xf>
    <xf numFmtId="0" fontId="0" fillId="4" borderId="53" xfId="0" applyFill="1" applyBorder="1"/>
    <xf numFmtId="0" fontId="7" fillId="4" borderId="23" xfId="0" applyFont="1" applyFill="1" applyBorder="1" applyAlignment="1">
      <alignment horizontal="center" vertical="center" textRotation="90" wrapText="1"/>
    </xf>
    <xf numFmtId="0" fontId="24" fillId="4" borderId="24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8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18" fillId="0" borderId="45" xfId="0" applyFont="1" applyBorder="1" applyAlignment="1">
      <alignment horizontal="center" vertical="center" wrapText="1"/>
    </xf>
    <xf numFmtId="167" fontId="0" fillId="0" borderId="45" xfId="0" applyNumberFormat="1" applyBorder="1" applyAlignment="1">
      <alignment vertical="center"/>
    </xf>
    <xf numFmtId="0" fontId="7" fillId="0" borderId="13" xfId="0" applyFont="1" applyBorder="1" applyAlignment="1">
      <alignment horizontal="center" vertical="center" textRotation="90" wrapText="1"/>
    </xf>
    <xf numFmtId="0" fontId="24" fillId="4" borderId="9" xfId="0" applyFont="1" applyFill="1" applyBorder="1" applyAlignment="1">
      <alignment vertical="center"/>
    </xf>
    <xf numFmtId="0" fontId="24" fillId="4" borderId="9" xfId="0" applyFont="1" applyFill="1" applyBorder="1" applyAlignment="1">
      <alignment horizontal="center" vertical="center"/>
    </xf>
    <xf numFmtId="3" fontId="24" fillId="4" borderId="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0" xfId="0" applyNumberFormat="1"/>
    <xf numFmtId="0" fontId="0" fillId="0" borderId="14" xfId="0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169" fontId="18" fillId="3" borderId="14" xfId="0" applyNumberFormat="1" applyFont="1" applyFill="1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4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4" fontId="18" fillId="3" borderId="24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wrapText="1"/>
    </xf>
    <xf numFmtId="167" fontId="18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7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" fontId="18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167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27" fillId="0" borderId="0" xfId="0" applyFont="1" applyAlignment="1">
      <alignment horizontal="left"/>
    </xf>
    <xf numFmtId="4" fontId="11" fillId="0" borderId="35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24" fillId="4" borderId="51" xfId="0" applyFont="1" applyFill="1" applyBorder="1" applyAlignment="1">
      <alignment vertical="center"/>
    </xf>
    <xf numFmtId="0" fontId="28" fillId="4" borderId="51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29" fillId="0" borderId="9" xfId="0" applyFont="1" applyBorder="1" applyAlignment="1">
      <alignment vertical="top" wrapText="1"/>
    </xf>
    <xf numFmtId="49" fontId="30" fillId="0" borderId="9" xfId="1" applyNumberFormat="1" applyFont="1" applyBorder="1" applyAlignment="1">
      <alignment horizontal="left" vertical="top" wrapText="1"/>
      <protection locked="0"/>
    </xf>
    <xf numFmtId="0" fontId="0" fillId="0" borderId="9" xfId="0" applyBorder="1" applyAlignment="1">
      <alignment horizontal="center"/>
    </xf>
    <xf numFmtId="0" fontId="31" fillId="0" borderId="9" xfId="0" applyFont="1" applyBorder="1" applyAlignment="1">
      <alignment wrapText="1"/>
    </xf>
    <xf numFmtId="0" fontId="31" fillId="4" borderId="9" xfId="0" applyFont="1" applyFill="1" applyBorder="1" applyAlignment="1">
      <alignment horizontal="center" wrapText="1"/>
    </xf>
    <xf numFmtId="0" fontId="30" fillId="0" borderId="14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171" fontId="0" fillId="0" borderId="9" xfId="0" applyNumberFormat="1" applyFont="1" applyBorder="1" applyAlignment="1" applyProtection="1">
      <alignment horizontal="center" vertical="top" wrapText="1"/>
      <protection locked="0"/>
    </xf>
    <xf numFmtId="171" fontId="0" fillId="0" borderId="9" xfId="0" applyNumberFormat="1" applyBorder="1" applyAlignment="1" applyProtection="1">
      <alignment horizontal="center" vertical="top" wrapText="1"/>
      <protection locked="0"/>
    </xf>
    <xf numFmtId="171" fontId="3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51" xfId="0" applyNumberFormat="1" applyFont="1" applyBorder="1" applyAlignment="1" applyProtection="1">
      <alignment vertical="top" wrapText="1"/>
      <protection locked="0"/>
    </xf>
    <xf numFmtId="0" fontId="29" fillId="4" borderId="9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vertical="top" wrapText="1"/>
    </xf>
    <xf numFmtId="0" fontId="26" fillId="4" borderId="9" xfId="0" applyNumberFormat="1" applyFont="1" applyFill="1" applyBorder="1" applyAlignment="1">
      <alignment horizontal="center" vertical="top" wrapText="1"/>
    </xf>
    <xf numFmtId="0" fontId="26" fillId="4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32" fillId="0" borderId="9" xfId="0" applyFont="1" applyBorder="1" applyAlignment="1">
      <alignment vertical="center" wrapText="1"/>
    </xf>
    <xf numFmtId="0" fontId="33" fillId="7" borderId="9" xfId="0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19" fillId="0" borderId="9" xfId="0" applyFont="1" applyBorder="1"/>
    <xf numFmtId="0" fontId="34" fillId="0" borderId="9" xfId="0" applyFont="1" applyBorder="1" applyAlignment="1">
      <alignment horizontal="center"/>
    </xf>
    <xf numFmtId="0" fontId="34" fillId="0" borderId="9" xfId="0" applyFont="1" applyBorder="1"/>
    <xf numFmtId="0" fontId="35" fillId="0" borderId="9" xfId="0" applyFont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6" fillId="4" borderId="9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/>
    </xf>
    <xf numFmtId="167" fontId="19" fillId="0" borderId="9" xfId="0" applyNumberFormat="1" applyFont="1" applyBorder="1" applyAlignment="1">
      <alignment vertical="center"/>
    </xf>
    <xf numFmtId="4" fontId="9" fillId="4" borderId="14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2" fontId="29" fillId="0" borderId="9" xfId="0" applyNumberFormat="1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33" fillId="7" borderId="9" xfId="0" applyFont="1" applyFill="1" applyBorder="1" applyAlignment="1">
      <alignment horizontal="center" vertical="center" wrapText="1"/>
    </xf>
    <xf numFmtId="49" fontId="31" fillId="4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top" wrapText="1"/>
    </xf>
    <xf numFmtId="0" fontId="31" fillId="4" borderId="9" xfId="0" applyFont="1" applyFill="1" applyBorder="1" applyAlignment="1">
      <alignment horizontal="center" vertical="top" wrapText="1"/>
    </xf>
    <xf numFmtId="4" fontId="34" fillId="0" borderId="9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9" xfId="0" applyNumberFormat="1" applyFont="1" applyBorder="1" applyAlignment="1">
      <alignment vertical="top" wrapText="1"/>
    </xf>
    <xf numFmtId="0" fontId="37" fillId="4" borderId="9" xfId="0" applyNumberFormat="1" applyFont="1" applyFill="1" applyBorder="1" applyAlignment="1">
      <alignment horizontal="center" vertical="top" wrapText="1"/>
    </xf>
    <xf numFmtId="0" fontId="37" fillId="4" borderId="9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5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textRotation="90" wrapText="1"/>
      <protection locked="0"/>
    </xf>
    <xf numFmtId="0" fontId="12" fillId="0" borderId="38" xfId="0" applyFont="1" applyFill="1" applyBorder="1" applyAlignment="1" applyProtection="1">
      <alignment horizontal="center" vertical="center" textRotation="90" wrapText="1"/>
      <protection locked="0"/>
    </xf>
    <xf numFmtId="0" fontId="12" fillId="0" borderId="33" xfId="0" applyFont="1" applyFill="1" applyBorder="1" applyAlignment="1" applyProtection="1">
      <alignment horizontal="center" vertical="center" textRotation="90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1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1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50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6" borderId="41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34" fillId="0" borderId="14" xfId="0" applyNumberFormat="1" applyFont="1" applyBorder="1" applyAlignment="1">
      <alignment horizontal="center" vertical="center"/>
    </xf>
    <xf numFmtId="4" fontId="34" fillId="0" borderId="4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170" fontId="27" fillId="4" borderId="14" xfId="0" applyNumberFormat="1" applyFont="1" applyFill="1" applyBorder="1" applyAlignment="1">
      <alignment horizontal="center" vertical="center" wrapText="1"/>
    </xf>
    <xf numFmtId="170" fontId="27" fillId="4" borderId="45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>
      <selection activeCell="E37" sqref="E37"/>
    </sheetView>
  </sheetViews>
  <sheetFormatPr defaultRowHeight="12.75" x14ac:dyDescent="0.2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 x14ac:dyDescent="0.25">
      <c r="K2" s="230" t="s">
        <v>47</v>
      </c>
      <c r="L2" s="230"/>
      <c r="M2" s="230"/>
      <c r="N2" s="230"/>
    </row>
    <row r="3" spans="1:15" ht="15.75" x14ac:dyDescent="0.25">
      <c r="K3" s="230" t="s">
        <v>48</v>
      </c>
      <c r="L3" s="230"/>
      <c r="M3" s="230"/>
      <c r="N3" s="230"/>
    </row>
    <row r="4" spans="1:15" ht="15.75" x14ac:dyDescent="0.25">
      <c r="K4" s="230" t="s">
        <v>49</v>
      </c>
      <c r="L4" s="230"/>
      <c r="M4" s="230"/>
      <c r="N4" s="230"/>
    </row>
    <row r="7" spans="1:15" s="3" customFormat="1" ht="15.75" x14ac:dyDescent="0.25">
      <c r="A7" s="302" t="s">
        <v>60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</row>
    <row r="8" spans="1:15" ht="18.75" x14ac:dyDescent="0.3">
      <c r="A8" s="303" t="s">
        <v>33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</row>
    <row r="9" spans="1:15" ht="19.5" thickBot="1" x14ac:dyDescent="0.35">
      <c r="A9" s="5" t="s">
        <v>0</v>
      </c>
      <c r="B9" s="4"/>
      <c r="C9" s="4"/>
      <c r="E9" s="6">
        <v>1435.7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 x14ac:dyDescent="0.2">
      <c r="A10" s="304" t="s">
        <v>1</v>
      </c>
      <c r="B10" s="306" t="s">
        <v>2</v>
      </c>
      <c r="C10" s="309" t="s">
        <v>3</v>
      </c>
      <c r="D10" s="311" t="s">
        <v>4</v>
      </c>
      <c r="E10" s="309" t="s">
        <v>5</v>
      </c>
      <c r="F10" s="313" t="s">
        <v>6</v>
      </c>
      <c r="G10" s="315" t="s">
        <v>7</v>
      </c>
      <c r="H10" s="315"/>
      <c r="I10" s="315"/>
      <c r="J10" s="316"/>
      <c r="K10" s="313" t="s">
        <v>8</v>
      </c>
      <c r="L10" s="317" t="s">
        <v>7</v>
      </c>
      <c r="M10" s="317"/>
      <c r="N10" s="317"/>
      <c r="O10" s="318"/>
    </row>
    <row r="11" spans="1:15" s="7" customFormat="1" ht="37.5" customHeight="1" x14ac:dyDescent="0.2">
      <c r="A11" s="305"/>
      <c r="B11" s="307"/>
      <c r="C11" s="310"/>
      <c r="D11" s="312"/>
      <c r="E11" s="310"/>
      <c r="F11" s="314"/>
      <c r="G11" s="297" t="s">
        <v>52</v>
      </c>
      <c r="H11" s="297" t="s">
        <v>53</v>
      </c>
      <c r="I11" s="297" t="s">
        <v>54</v>
      </c>
      <c r="J11" s="299" t="s">
        <v>9</v>
      </c>
      <c r="K11" s="314"/>
      <c r="L11" s="300" t="s">
        <v>31</v>
      </c>
      <c r="M11" s="319" t="s">
        <v>10</v>
      </c>
      <c r="N11" s="300" t="s">
        <v>32</v>
      </c>
      <c r="O11" s="299" t="s">
        <v>11</v>
      </c>
    </row>
    <row r="12" spans="1:15" s="7" customFormat="1" ht="44.25" customHeight="1" thickBot="1" x14ac:dyDescent="0.25">
      <c r="A12" s="305"/>
      <c r="B12" s="308"/>
      <c r="C12" s="310"/>
      <c r="D12" s="312"/>
      <c r="E12" s="310"/>
      <c r="F12" s="314"/>
      <c r="G12" s="298"/>
      <c r="H12" s="298"/>
      <c r="I12" s="298"/>
      <c r="J12" s="299"/>
      <c r="K12" s="314"/>
      <c r="L12" s="300"/>
      <c r="M12" s="319"/>
      <c r="N12" s="300"/>
      <c r="O12" s="299"/>
    </row>
    <row r="13" spans="1:15" s="17" customFormat="1" ht="14.25" hidden="1" customHeight="1" x14ac:dyDescent="0.2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 x14ac:dyDescent="0.2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 x14ac:dyDescent="0.2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 x14ac:dyDescent="0.25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 x14ac:dyDescent="0.25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 x14ac:dyDescent="0.2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 x14ac:dyDescent="0.2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 x14ac:dyDescent="0.2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 x14ac:dyDescent="0.2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 x14ac:dyDescent="0.25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 x14ac:dyDescent="0.25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 x14ac:dyDescent="0.2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 x14ac:dyDescent="0.2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 x14ac:dyDescent="0.2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 x14ac:dyDescent="0.2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 x14ac:dyDescent="0.25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 x14ac:dyDescent="0.25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 x14ac:dyDescent="0.25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19" customFormat="1" ht="18" customHeight="1" thickBot="1" x14ac:dyDescent="0.25">
      <c r="A31" s="112" t="s">
        <v>12</v>
      </c>
      <c r="B31" s="113"/>
      <c r="C31" s="114">
        <f>D31+E31</f>
        <v>28.14</v>
      </c>
      <c r="D31" s="115">
        <v>3.66</v>
      </c>
      <c r="E31" s="114">
        <f>F31+K31</f>
        <v>24.48</v>
      </c>
      <c r="F31" s="114">
        <f>G31+H31+I31+J31</f>
        <v>9.8800000000000008</v>
      </c>
      <c r="G31" s="116">
        <v>5.04</v>
      </c>
      <c r="H31" s="117">
        <v>2.86</v>
      </c>
      <c r="I31" s="117">
        <v>0.8</v>
      </c>
      <c r="J31" s="117">
        <v>1.18</v>
      </c>
      <c r="K31" s="114">
        <f>L31+M31+N31+O31</f>
        <v>14.6</v>
      </c>
      <c r="L31" s="116">
        <v>2.12</v>
      </c>
      <c r="M31" s="117">
        <v>9.4700000000000006</v>
      </c>
      <c r="N31" s="117">
        <v>0.35</v>
      </c>
      <c r="O31" s="118">
        <v>2.66</v>
      </c>
    </row>
    <row r="32" spans="1:15" ht="24.75" customHeight="1" thickBot="1" x14ac:dyDescent="0.25">
      <c r="A32" s="18" t="s">
        <v>59</v>
      </c>
      <c r="B32" s="19">
        <v>1</v>
      </c>
      <c r="C32" s="82">
        <f>C31*E9*12</f>
        <v>484807.2</v>
      </c>
      <c r="D32" s="21">
        <f>D31*E9*12</f>
        <v>63056</v>
      </c>
      <c r="E32" s="65">
        <f>F32+K32</f>
        <v>421752</v>
      </c>
      <c r="F32" s="65">
        <f>G32+H32+I32+J32</f>
        <v>170217</v>
      </c>
      <c r="G32" s="83">
        <f>G31/C31*C32</f>
        <v>86831</v>
      </c>
      <c r="H32" s="24">
        <f>H31/C31*C32</f>
        <v>49273</v>
      </c>
      <c r="I32" s="24">
        <f>I31/C31*C32</f>
        <v>13783</v>
      </c>
      <c r="J32" s="25">
        <f>J31/C31*C32</f>
        <v>20330</v>
      </c>
      <c r="K32" s="135">
        <f>L32+M32+N32+O32</f>
        <v>251535</v>
      </c>
      <c r="L32" s="84">
        <f>L31/C31*C32</f>
        <v>36524</v>
      </c>
      <c r="M32" s="27">
        <f>M31/C31*C32</f>
        <v>163153</v>
      </c>
      <c r="N32" s="27">
        <f>N31/C31*C32</f>
        <v>6030</v>
      </c>
      <c r="O32" s="28">
        <f>O31/C31*C32</f>
        <v>45828</v>
      </c>
    </row>
    <row r="33" spans="1:15" ht="26.25" customHeight="1" thickBot="1" x14ac:dyDescent="0.25">
      <c r="A33" s="127" t="s">
        <v>58</v>
      </c>
      <c r="B33" s="128">
        <f>(C33/C32)%*100</f>
        <v>0.98909999999999998</v>
      </c>
      <c r="C33" s="129">
        <v>479508.6</v>
      </c>
      <c r="D33" s="130">
        <f>D31/C31*C33</f>
        <v>62367</v>
      </c>
      <c r="E33" s="131">
        <f>F33+K33</f>
        <v>417142</v>
      </c>
      <c r="F33" s="131">
        <f>G33+H33+I33+J33</f>
        <v>168356</v>
      </c>
      <c r="G33" s="132">
        <f>G31/C31*C33</f>
        <v>85882</v>
      </c>
      <c r="H33" s="133">
        <f>H31/C31*C33</f>
        <v>48735</v>
      </c>
      <c r="I33" s="133">
        <f>I31/C31*C33</f>
        <v>13632</v>
      </c>
      <c r="J33" s="134">
        <f>J31/C31*C33</f>
        <v>20107</v>
      </c>
      <c r="K33" s="136">
        <f t="shared" ref="K33:K35" si="0">L33+M33+N33+O33</f>
        <v>248786</v>
      </c>
      <c r="L33" s="132">
        <f>L31/C31*C33</f>
        <v>36125</v>
      </c>
      <c r="M33" s="133">
        <f>M31/C31*C33</f>
        <v>161370</v>
      </c>
      <c r="N33" s="133">
        <f>N31/C31*C33</f>
        <v>5964</v>
      </c>
      <c r="O33" s="134">
        <f>O31/C31*C33</f>
        <v>45327</v>
      </c>
    </row>
    <row r="34" spans="1:15" ht="34.5" customHeight="1" thickBot="1" x14ac:dyDescent="0.25">
      <c r="A34" s="120" t="s">
        <v>57</v>
      </c>
      <c r="B34" s="121"/>
      <c r="C34" s="122">
        <f>D34+E34</f>
        <v>1101194</v>
      </c>
      <c r="D34" s="123">
        <f>D32</f>
        <v>63056</v>
      </c>
      <c r="E34" s="122">
        <f>F34+K34</f>
        <v>1038138</v>
      </c>
      <c r="F34" s="122">
        <f>G34+H34+I34+J34</f>
        <v>786603</v>
      </c>
      <c r="G34" s="124">
        <v>691685</v>
      </c>
      <c r="H34" s="125">
        <v>80452</v>
      </c>
      <c r="I34" s="125">
        <v>14466</v>
      </c>
      <c r="J34" s="126">
        <v>0</v>
      </c>
      <c r="K34" s="137">
        <f t="shared" si="0"/>
        <v>251535</v>
      </c>
      <c r="L34" s="124">
        <f t="shared" ref="L34:O34" si="1">L32</f>
        <v>36524</v>
      </c>
      <c r="M34" s="125">
        <f t="shared" si="1"/>
        <v>163153</v>
      </c>
      <c r="N34" s="125">
        <f t="shared" si="1"/>
        <v>6030</v>
      </c>
      <c r="O34" s="126">
        <f t="shared" si="1"/>
        <v>45828</v>
      </c>
    </row>
    <row r="35" spans="1:15" ht="24.75" customHeight="1" thickBot="1" x14ac:dyDescent="0.25">
      <c r="A35" s="71" t="s">
        <v>13</v>
      </c>
      <c r="B35" s="72"/>
      <c r="C35" s="85">
        <f>C34-C33</f>
        <v>621685</v>
      </c>
      <c r="D35" s="42">
        <f>D34-D33</f>
        <v>689</v>
      </c>
      <c r="E35" s="85">
        <f>F35+K35</f>
        <v>620996</v>
      </c>
      <c r="F35" s="85">
        <f>G35+H35+I35+J35</f>
        <v>618247</v>
      </c>
      <c r="G35" s="86">
        <f>G34-G33</f>
        <v>605803</v>
      </c>
      <c r="H35" s="42">
        <f>H34-H33</f>
        <v>31717</v>
      </c>
      <c r="I35" s="42">
        <f>I34-I33</f>
        <v>834</v>
      </c>
      <c r="J35" s="74">
        <f>J34-J33</f>
        <v>-20107</v>
      </c>
      <c r="K35" s="231">
        <f t="shared" si="0"/>
        <v>2749</v>
      </c>
      <c r="L35" s="87">
        <f>L34-L33</f>
        <v>399</v>
      </c>
      <c r="M35" s="88">
        <f t="shared" ref="M35:O35" si="2">M34-M33</f>
        <v>1783</v>
      </c>
      <c r="N35" s="88">
        <f t="shared" si="2"/>
        <v>66</v>
      </c>
      <c r="O35" s="111">
        <f t="shared" si="2"/>
        <v>501</v>
      </c>
    </row>
    <row r="36" spans="1:15" s="2" customFormat="1" ht="27.75" customHeight="1" thickBot="1" x14ac:dyDescent="0.25">
      <c r="A36" s="320" t="s">
        <v>56</v>
      </c>
      <c r="B36" s="321"/>
      <c r="C36" s="321"/>
      <c r="D36" s="321"/>
      <c r="E36" s="330">
        <v>160462.06</v>
      </c>
      <c r="F36" s="331"/>
      <c r="G36" s="78"/>
      <c r="H36" s="78"/>
      <c r="I36" s="78"/>
      <c r="J36" s="78"/>
      <c r="K36" s="89"/>
      <c r="L36" s="78"/>
      <c r="M36" s="78"/>
      <c r="N36" s="78"/>
      <c r="O36" s="78"/>
    </row>
    <row r="37" spans="1:15" x14ac:dyDescent="0.2">
      <c r="D37" s="90"/>
    </row>
    <row r="38" spans="1:15" s="2" customFormat="1" hidden="1" x14ac:dyDescent="0.2">
      <c r="A38" s="324" t="s">
        <v>14</v>
      </c>
      <c r="B38" s="327" t="s">
        <v>15</v>
      </c>
      <c r="C38" s="322"/>
      <c r="D38" s="301"/>
      <c r="E38" s="322"/>
      <c r="F38" s="322"/>
      <c r="G38" s="323"/>
      <c r="H38" s="323"/>
      <c r="I38" s="323"/>
      <c r="J38" s="323"/>
      <c r="K38" s="322"/>
      <c r="L38" s="323"/>
      <c r="M38" s="323"/>
      <c r="N38" s="323"/>
      <c r="O38" s="323"/>
    </row>
    <row r="39" spans="1:15" s="2" customFormat="1" ht="12.75" hidden="1" customHeight="1" x14ac:dyDescent="0.2">
      <c r="A39" s="325"/>
      <c r="B39" s="328"/>
      <c r="C39" s="322"/>
      <c r="D39" s="301"/>
      <c r="E39" s="322"/>
      <c r="F39" s="322"/>
      <c r="G39" s="301"/>
      <c r="H39" s="301"/>
      <c r="I39" s="301"/>
      <c r="J39" s="301"/>
      <c r="K39" s="322"/>
      <c r="L39" s="301"/>
      <c r="M39" s="301"/>
      <c r="N39" s="301"/>
      <c r="O39" s="301"/>
    </row>
    <row r="40" spans="1:15" s="91" customFormat="1" ht="60" hidden="1" customHeight="1" x14ac:dyDescent="0.2">
      <c r="A40" s="326"/>
      <c r="B40" s="329"/>
      <c r="C40" s="322"/>
      <c r="D40" s="301"/>
      <c r="E40" s="322"/>
      <c r="F40" s="322"/>
      <c r="G40" s="301"/>
      <c r="H40" s="301"/>
      <c r="I40" s="301"/>
      <c r="J40" s="301"/>
      <c r="K40" s="322"/>
      <c r="L40" s="301"/>
      <c r="M40" s="301"/>
      <c r="N40" s="301"/>
      <c r="O40" s="301"/>
    </row>
    <row r="41" spans="1:15" hidden="1" x14ac:dyDescent="0.2">
      <c r="A41" s="92" t="s">
        <v>12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 x14ac:dyDescent="0.2">
      <c r="A42" s="98" t="s">
        <v>16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 x14ac:dyDescent="0.2">
      <c r="A43" s="103" t="s">
        <v>17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 x14ac:dyDescent="0.2">
      <c r="A44" s="105" t="s">
        <v>18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 x14ac:dyDescent="0.25">
      <c r="A45" s="107" t="s">
        <v>13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 x14ac:dyDescent="0.2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 s="2" customFormat="1" ht="18.75" customHeight="1" x14ac:dyDescent="0.2">
      <c r="A47" s="110"/>
      <c r="B47" s="54"/>
      <c r="C47" s="109"/>
      <c r="D47" s="54"/>
      <c r="E47" s="53"/>
      <c r="F47" s="53"/>
      <c r="G47" s="54"/>
      <c r="H47" s="54"/>
      <c r="I47" s="54"/>
      <c r="J47" s="54"/>
      <c r="K47" s="102"/>
      <c r="L47" s="56"/>
      <c r="M47" s="56"/>
      <c r="N47" s="56"/>
      <c r="O47" s="56"/>
    </row>
    <row r="48" spans="1:15" x14ac:dyDescent="0.2">
      <c r="B48" s="1" t="s">
        <v>19</v>
      </c>
      <c r="C48" s="50"/>
      <c r="H48" s="1" t="s">
        <v>30</v>
      </c>
    </row>
    <row r="50" spans="2:8" x14ac:dyDescent="0.2">
      <c r="B50" s="1" t="s">
        <v>34</v>
      </c>
      <c r="H50" s="1" t="s">
        <v>55</v>
      </c>
    </row>
    <row r="52" spans="2:8" x14ac:dyDescent="0.2">
      <c r="B52" s="1" t="s">
        <v>50</v>
      </c>
      <c r="H52" s="1" t="s">
        <v>51</v>
      </c>
    </row>
  </sheetData>
  <mergeCells count="38">
    <mergeCell ref="A36:D36"/>
    <mergeCell ref="F38:F40"/>
    <mergeCell ref="G38:J38"/>
    <mergeCell ref="K38:K40"/>
    <mergeCell ref="L38:O38"/>
    <mergeCell ref="O39:O40"/>
    <mergeCell ref="L39:L40"/>
    <mergeCell ref="M39:M40"/>
    <mergeCell ref="N39:N40"/>
    <mergeCell ref="A38:A40"/>
    <mergeCell ref="B38:B40"/>
    <mergeCell ref="C38:C40"/>
    <mergeCell ref="D38:D40"/>
    <mergeCell ref="E38:E40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39:G40"/>
    <mergeCell ref="H39:H40"/>
    <mergeCell ref="I39:I40"/>
    <mergeCell ref="J39:J40"/>
  </mergeCells>
  <phoneticPr fontId="6" type="noConversion"/>
  <pageMargins left="0.19685039370078741" right="0" top="0.23622047244094491" bottom="0.27559055118110237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36" workbookViewId="0">
      <selection activeCell="I20" sqref="I20"/>
    </sheetView>
  </sheetViews>
  <sheetFormatPr defaultRowHeight="12.75" x14ac:dyDescent="0.2"/>
  <cols>
    <col min="1" max="1" width="5.140625" style="217" customWidth="1"/>
    <col min="2" max="2" width="8.5703125" style="218" customWidth="1"/>
    <col min="3" max="3" width="48.7109375" style="219" customWidth="1"/>
    <col min="4" max="4" width="8.5703125" style="220" customWidth="1"/>
    <col min="5" max="5" width="9.28515625" style="220" customWidth="1"/>
    <col min="6" max="6" width="12.5703125" style="221" customWidth="1"/>
    <col min="7" max="7" width="9.140625" style="222"/>
    <col min="11" max="11" width="12.42578125" customWidth="1"/>
  </cols>
  <sheetData>
    <row r="1" spans="1:7" ht="15.75" x14ac:dyDescent="0.25">
      <c r="A1" s="344" t="s">
        <v>35</v>
      </c>
      <c r="B1" s="344"/>
      <c r="C1" s="344"/>
      <c r="D1" s="344"/>
      <c r="E1" s="344"/>
      <c r="F1" s="344"/>
      <c r="G1" s="344"/>
    </row>
    <row r="2" spans="1:7" ht="18.75" thickBot="1" x14ac:dyDescent="0.3">
      <c r="A2" s="345" t="s">
        <v>61</v>
      </c>
      <c r="B2" s="345"/>
      <c r="C2" s="345"/>
      <c r="D2" s="345"/>
      <c r="E2" s="345"/>
      <c r="F2" s="345"/>
      <c r="G2" s="345"/>
    </row>
    <row r="3" spans="1:7" ht="27" thickBot="1" x14ac:dyDescent="0.25">
      <c r="A3" s="346" t="s">
        <v>36</v>
      </c>
      <c r="B3" s="347"/>
      <c r="C3" s="347"/>
      <c r="D3" s="347"/>
      <c r="E3" s="347"/>
      <c r="F3" s="347"/>
      <c r="G3" s="348"/>
    </row>
    <row r="4" spans="1:7" ht="13.5" thickBot="1" x14ac:dyDescent="0.25">
      <c r="A4" s="138"/>
      <c r="B4" s="139" t="s">
        <v>20</v>
      </c>
      <c r="C4" s="140" t="s">
        <v>21</v>
      </c>
      <c r="D4" s="139" t="s">
        <v>27</v>
      </c>
      <c r="E4" s="139" t="s">
        <v>22</v>
      </c>
      <c r="F4" s="141" t="s">
        <v>28</v>
      </c>
      <c r="G4" s="142" t="s">
        <v>37</v>
      </c>
    </row>
    <row r="5" spans="1:7" ht="12.75" customHeight="1" x14ac:dyDescent="0.2">
      <c r="A5" s="143"/>
      <c r="B5" s="144"/>
      <c r="C5" s="145" t="s">
        <v>38</v>
      </c>
      <c r="D5" s="139"/>
      <c r="E5" s="139"/>
      <c r="F5" s="146"/>
      <c r="G5" s="147"/>
    </row>
    <row r="6" spans="1:7" ht="12.75" customHeight="1" x14ac:dyDescent="0.2">
      <c r="A6" s="148"/>
      <c r="B6" s="149" t="s">
        <v>96</v>
      </c>
      <c r="C6" s="252" t="s">
        <v>97</v>
      </c>
      <c r="D6" s="250" t="s">
        <v>45</v>
      </c>
      <c r="E6" s="249">
        <v>20</v>
      </c>
      <c r="F6" s="251">
        <v>1946.36</v>
      </c>
      <c r="G6" s="290"/>
    </row>
    <row r="7" spans="1:7" ht="15" x14ac:dyDescent="0.2">
      <c r="A7" s="148"/>
      <c r="B7" s="273" t="s">
        <v>39</v>
      </c>
      <c r="C7" s="274" t="s">
        <v>119</v>
      </c>
      <c r="D7" s="275" t="s">
        <v>42</v>
      </c>
      <c r="E7" s="237">
        <v>1435.7</v>
      </c>
      <c r="F7" s="276">
        <f>E7*1.8</f>
        <v>2584.2600000000002</v>
      </c>
      <c r="G7" s="277">
        <v>1.8</v>
      </c>
    </row>
    <row r="8" spans="1:7" ht="33" customHeight="1" x14ac:dyDescent="0.2">
      <c r="A8" s="148"/>
      <c r="B8" s="273" t="s">
        <v>44</v>
      </c>
      <c r="C8" s="278" t="s">
        <v>120</v>
      </c>
      <c r="D8" s="275" t="s">
        <v>42</v>
      </c>
      <c r="E8" s="237">
        <v>1435.7</v>
      </c>
      <c r="F8" s="276">
        <f>E8*1.8</f>
        <v>2584.2600000000002</v>
      </c>
      <c r="G8" s="277">
        <v>1.8</v>
      </c>
    </row>
    <row r="9" spans="1:7" ht="13.5" thickBot="1" x14ac:dyDescent="0.25">
      <c r="A9" s="150"/>
      <c r="B9" s="151"/>
      <c r="C9" s="152"/>
      <c r="D9" s="153"/>
      <c r="E9" s="154" t="s">
        <v>23</v>
      </c>
      <c r="F9" s="155">
        <f>SUM(F6:F8)</f>
        <v>7115</v>
      </c>
      <c r="G9" s="156"/>
    </row>
    <row r="10" spans="1:7" x14ac:dyDescent="0.2">
      <c r="A10" s="148"/>
      <c r="B10" s="265"/>
      <c r="C10" s="157" t="s">
        <v>29</v>
      </c>
      <c r="D10" s="267"/>
      <c r="E10" s="158"/>
      <c r="F10" s="159"/>
      <c r="G10" s="160"/>
    </row>
    <row r="11" spans="1:7" x14ac:dyDescent="0.2">
      <c r="A11" s="148"/>
      <c r="B11" s="334" t="s">
        <v>69</v>
      </c>
      <c r="C11" s="240" t="s">
        <v>67</v>
      </c>
      <c r="D11" s="240" t="s">
        <v>40</v>
      </c>
      <c r="E11" s="283">
        <v>1</v>
      </c>
      <c r="F11" s="349">
        <v>1697.55</v>
      </c>
      <c r="G11" s="162"/>
    </row>
    <row r="12" spans="1:7" x14ac:dyDescent="0.2">
      <c r="A12" s="148"/>
      <c r="B12" s="335"/>
      <c r="C12" s="240" t="s">
        <v>68</v>
      </c>
      <c r="D12" s="240" t="s">
        <v>40</v>
      </c>
      <c r="E12" s="283">
        <v>1</v>
      </c>
      <c r="F12" s="350"/>
      <c r="G12" s="162"/>
    </row>
    <row r="13" spans="1:7" x14ac:dyDescent="0.2">
      <c r="A13" s="148"/>
      <c r="B13" s="161" t="s">
        <v>71</v>
      </c>
      <c r="C13" s="241" t="s">
        <v>70</v>
      </c>
      <c r="D13" s="242" t="s">
        <v>40</v>
      </c>
      <c r="E13" s="242">
        <v>1</v>
      </c>
      <c r="F13" s="279">
        <v>1058.8599999999999</v>
      </c>
      <c r="G13" s="162"/>
    </row>
    <row r="14" spans="1:7" ht="12.75" customHeight="1" x14ac:dyDescent="0.2">
      <c r="A14" s="148"/>
      <c r="B14" s="334" t="s">
        <v>44</v>
      </c>
      <c r="C14" s="243" t="s">
        <v>72</v>
      </c>
      <c r="D14" s="244" t="s">
        <v>40</v>
      </c>
      <c r="E14" s="286" t="s">
        <v>73</v>
      </c>
      <c r="F14" s="332">
        <v>3513.08</v>
      </c>
      <c r="G14" s="160"/>
    </row>
    <row r="15" spans="1:7" x14ac:dyDescent="0.2">
      <c r="A15" s="148"/>
      <c r="B15" s="335"/>
      <c r="C15" s="287" t="s">
        <v>74</v>
      </c>
      <c r="D15" s="288" t="s">
        <v>75</v>
      </c>
      <c r="E15" s="286" t="s">
        <v>76</v>
      </c>
      <c r="F15" s="333"/>
      <c r="G15" s="160"/>
    </row>
    <row r="16" spans="1:7" x14ac:dyDescent="0.2">
      <c r="A16" s="148"/>
      <c r="B16" s="334" t="s">
        <v>44</v>
      </c>
      <c r="C16" s="287" t="s">
        <v>79</v>
      </c>
      <c r="D16" s="288" t="s">
        <v>40</v>
      </c>
      <c r="E16" s="286" t="s">
        <v>76</v>
      </c>
      <c r="F16" s="337">
        <v>677052.85</v>
      </c>
      <c r="G16" s="160"/>
    </row>
    <row r="17" spans="1:9" x14ac:dyDescent="0.2">
      <c r="A17" s="148"/>
      <c r="B17" s="336"/>
      <c r="C17" s="287" t="s">
        <v>83</v>
      </c>
      <c r="D17" s="288" t="s">
        <v>40</v>
      </c>
      <c r="E17" s="286" t="s">
        <v>80</v>
      </c>
      <c r="F17" s="338"/>
      <c r="G17" s="160"/>
      <c r="I17" s="282"/>
    </row>
    <row r="18" spans="1:9" x14ac:dyDescent="0.2">
      <c r="A18" s="148"/>
      <c r="B18" s="336"/>
      <c r="C18" s="287" t="s">
        <v>81</v>
      </c>
      <c r="D18" s="288" t="s">
        <v>40</v>
      </c>
      <c r="E18" s="286" t="s">
        <v>82</v>
      </c>
      <c r="F18" s="338"/>
      <c r="G18" s="160"/>
    </row>
    <row r="19" spans="1:9" x14ac:dyDescent="0.2">
      <c r="A19" s="148"/>
      <c r="B19" s="335"/>
      <c r="C19" s="287" t="s">
        <v>84</v>
      </c>
      <c r="D19" s="288" t="s">
        <v>42</v>
      </c>
      <c r="E19" s="286" t="s">
        <v>85</v>
      </c>
      <c r="F19" s="339"/>
      <c r="G19" s="160"/>
    </row>
    <row r="20" spans="1:9" x14ac:dyDescent="0.2">
      <c r="A20" s="148"/>
      <c r="B20" s="265" t="s">
        <v>46</v>
      </c>
      <c r="C20" s="287" t="s">
        <v>77</v>
      </c>
      <c r="D20" s="288" t="s">
        <v>78</v>
      </c>
      <c r="E20" s="286" t="s">
        <v>73</v>
      </c>
      <c r="F20" s="289">
        <v>1247.6099999999999</v>
      </c>
      <c r="G20" s="160"/>
      <c r="I20" s="294"/>
    </row>
    <row r="21" spans="1:9" ht="13.5" thickBot="1" x14ac:dyDescent="0.25">
      <c r="A21" s="150"/>
      <c r="B21" s="165"/>
      <c r="C21" s="166"/>
      <c r="D21" s="167"/>
      <c r="E21" s="154" t="s">
        <v>23</v>
      </c>
      <c r="F21" s="155">
        <f>SUM(F11:F20)</f>
        <v>684570</v>
      </c>
      <c r="G21" s="156"/>
    </row>
    <row r="22" spans="1:9" s="174" customFormat="1" ht="12.75" customHeight="1" x14ac:dyDescent="0.2">
      <c r="A22" s="168"/>
      <c r="B22" s="169"/>
      <c r="C22" s="170" t="s">
        <v>24</v>
      </c>
      <c r="D22" s="171"/>
      <c r="E22" s="171"/>
      <c r="F22" s="172"/>
      <c r="G22" s="173"/>
    </row>
    <row r="23" spans="1:9" s="174" customFormat="1" ht="12.75" customHeight="1" x14ac:dyDescent="0.2">
      <c r="A23" s="175"/>
      <c r="B23" s="343" t="s">
        <v>69</v>
      </c>
      <c r="C23" s="240" t="s">
        <v>98</v>
      </c>
      <c r="D23" s="240" t="s">
        <v>45</v>
      </c>
      <c r="E23" s="284">
        <v>15</v>
      </c>
      <c r="F23" s="340">
        <v>24143.72</v>
      </c>
      <c r="G23" s="176"/>
    </row>
    <row r="24" spans="1:9" s="174" customFormat="1" ht="12.75" customHeight="1" x14ac:dyDescent="0.2">
      <c r="A24" s="175"/>
      <c r="B24" s="343"/>
      <c r="C24" s="240" t="s">
        <v>99</v>
      </c>
      <c r="D24" s="240" t="s">
        <v>45</v>
      </c>
      <c r="E24" s="284">
        <v>200</v>
      </c>
      <c r="F24" s="341"/>
      <c r="G24" s="176"/>
    </row>
    <row r="25" spans="1:9" s="174" customFormat="1" ht="12.75" customHeight="1" x14ac:dyDescent="0.2">
      <c r="A25" s="175"/>
      <c r="B25" s="343"/>
      <c r="C25" s="240" t="s">
        <v>100</v>
      </c>
      <c r="D25" s="240" t="s">
        <v>101</v>
      </c>
      <c r="E25" s="284">
        <v>1</v>
      </c>
      <c r="F25" s="342"/>
      <c r="G25" s="176"/>
    </row>
    <row r="26" spans="1:9" s="174" customFormat="1" ht="12.75" customHeight="1" x14ac:dyDescent="0.2">
      <c r="A26" s="175"/>
      <c r="B26" s="189" t="s">
        <v>71</v>
      </c>
      <c r="C26" s="291" t="s">
        <v>121</v>
      </c>
      <c r="D26" s="292" t="s">
        <v>88</v>
      </c>
      <c r="E26" s="293">
        <v>45</v>
      </c>
      <c r="F26" s="242">
        <v>1088.6500000000001</v>
      </c>
      <c r="G26" s="176"/>
    </row>
    <row r="27" spans="1:9" s="174" customFormat="1" ht="21.75" customHeight="1" x14ac:dyDescent="0.2">
      <c r="A27" s="175"/>
      <c r="B27" s="343" t="s">
        <v>44</v>
      </c>
      <c r="C27" s="253" t="s">
        <v>102</v>
      </c>
      <c r="D27" s="254" t="s">
        <v>42</v>
      </c>
      <c r="E27" s="254">
        <v>2.512</v>
      </c>
      <c r="F27" s="365">
        <v>5891.86</v>
      </c>
      <c r="G27" s="176"/>
    </row>
    <row r="28" spans="1:9" s="174" customFormat="1" ht="20.25" customHeight="1" x14ac:dyDescent="0.2">
      <c r="A28" s="175"/>
      <c r="B28" s="343"/>
      <c r="C28" s="253" t="s">
        <v>103</v>
      </c>
      <c r="D28" s="254" t="s">
        <v>40</v>
      </c>
      <c r="E28" s="254">
        <v>3</v>
      </c>
      <c r="F28" s="366"/>
      <c r="G28" s="176"/>
    </row>
    <row r="29" spans="1:9" s="174" customFormat="1" ht="12.75" customHeight="1" x14ac:dyDescent="0.2">
      <c r="A29" s="175"/>
      <c r="B29" s="343"/>
      <c r="C29" s="255" t="s">
        <v>104</v>
      </c>
      <c r="D29" s="256" t="s">
        <v>88</v>
      </c>
      <c r="E29" s="257">
        <v>20</v>
      </c>
      <c r="F29" s="258">
        <v>1484.45</v>
      </c>
      <c r="G29" s="176"/>
    </row>
    <row r="30" spans="1:9" s="174" customFormat="1" ht="12.75" customHeight="1" x14ac:dyDescent="0.2">
      <c r="A30" s="175"/>
      <c r="B30" s="343" t="s">
        <v>116</v>
      </c>
      <c r="C30" s="259" t="s">
        <v>105</v>
      </c>
      <c r="D30" s="260"/>
      <c r="E30" s="285"/>
      <c r="F30" s="362">
        <v>12912.2</v>
      </c>
      <c r="G30" s="176"/>
    </row>
    <row r="31" spans="1:9" s="174" customFormat="1" ht="12.75" customHeight="1" x14ac:dyDescent="0.2">
      <c r="A31" s="175"/>
      <c r="B31" s="343"/>
      <c r="C31" s="259" t="s">
        <v>106</v>
      </c>
      <c r="D31" s="261" t="s">
        <v>40</v>
      </c>
      <c r="E31" s="261">
        <v>1</v>
      </c>
      <c r="F31" s="363"/>
      <c r="G31" s="176"/>
    </row>
    <row r="32" spans="1:9" s="174" customFormat="1" ht="12.75" customHeight="1" x14ac:dyDescent="0.2">
      <c r="A32" s="175"/>
      <c r="B32" s="343"/>
      <c r="C32" s="259" t="s">
        <v>107</v>
      </c>
      <c r="D32" s="261" t="s">
        <v>40</v>
      </c>
      <c r="E32" s="261">
        <v>1</v>
      </c>
      <c r="F32" s="363"/>
      <c r="G32" s="176"/>
    </row>
    <row r="33" spans="1:11" s="174" customFormat="1" ht="12.75" customHeight="1" x14ac:dyDescent="0.2">
      <c r="A33" s="175"/>
      <c r="B33" s="343"/>
      <c r="C33" s="259" t="s">
        <v>108</v>
      </c>
      <c r="D33" s="261" t="s">
        <v>40</v>
      </c>
      <c r="E33" s="261">
        <v>1</v>
      </c>
      <c r="F33" s="363"/>
      <c r="G33" s="176"/>
    </row>
    <row r="34" spans="1:11" s="174" customFormat="1" ht="12.75" customHeight="1" x14ac:dyDescent="0.2">
      <c r="A34" s="175"/>
      <c r="B34" s="343"/>
      <c r="C34" s="259" t="s">
        <v>109</v>
      </c>
      <c r="D34" s="261" t="s">
        <v>40</v>
      </c>
      <c r="E34" s="261">
        <v>1</v>
      </c>
      <c r="F34" s="363"/>
      <c r="G34" s="176"/>
    </row>
    <row r="35" spans="1:11" s="174" customFormat="1" ht="12.75" customHeight="1" x14ac:dyDescent="0.2">
      <c r="A35" s="175"/>
      <c r="B35" s="343"/>
      <c r="C35" s="259" t="s">
        <v>110</v>
      </c>
      <c r="D35" s="261" t="s">
        <v>40</v>
      </c>
      <c r="E35" s="261">
        <v>1</v>
      </c>
      <c r="F35" s="363"/>
      <c r="G35" s="176"/>
    </row>
    <row r="36" spans="1:11" s="174" customFormat="1" ht="12.75" customHeight="1" x14ac:dyDescent="0.2">
      <c r="A36" s="175"/>
      <c r="B36" s="343"/>
      <c r="C36" s="259" t="s">
        <v>111</v>
      </c>
      <c r="D36" s="261"/>
      <c r="E36" s="261"/>
      <c r="F36" s="363"/>
      <c r="G36" s="176"/>
    </row>
    <row r="37" spans="1:11" s="174" customFormat="1" ht="12.75" customHeight="1" x14ac:dyDescent="0.2">
      <c r="A37" s="175"/>
      <c r="B37" s="343"/>
      <c r="C37" s="259" t="s">
        <v>112</v>
      </c>
      <c r="D37" s="261" t="s">
        <v>40</v>
      </c>
      <c r="E37" s="261">
        <v>1</v>
      </c>
      <c r="F37" s="363"/>
      <c r="G37" s="176"/>
    </row>
    <row r="38" spans="1:11" s="174" customFormat="1" ht="12.75" customHeight="1" x14ac:dyDescent="0.2">
      <c r="A38" s="175"/>
      <c r="B38" s="343"/>
      <c r="C38" s="259" t="s">
        <v>113</v>
      </c>
      <c r="D38" s="261" t="s">
        <v>40</v>
      </c>
      <c r="E38" s="261">
        <v>1</v>
      </c>
      <c r="F38" s="363"/>
      <c r="G38" s="176"/>
    </row>
    <row r="39" spans="1:11" s="174" customFormat="1" ht="12.75" customHeight="1" x14ac:dyDescent="0.2">
      <c r="A39" s="175"/>
      <c r="B39" s="343"/>
      <c r="C39" s="259" t="s">
        <v>114</v>
      </c>
      <c r="D39" s="261" t="s">
        <v>40</v>
      </c>
      <c r="E39" s="261">
        <v>2</v>
      </c>
      <c r="F39" s="363"/>
      <c r="G39" s="176"/>
    </row>
    <row r="40" spans="1:11" s="174" customFormat="1" ht="12.75" customHeight="1" x14ac:dyDescent="0.2">
      <c r="A40" s="177"/>
      <c r="B40" s="343"/>
      <c r="C40" s="259" t="s">
        <v>115</v>
      </c>
      <c r="D40" s="261" t="s">
        <v>40</v>
      </c>
      <c r="E40" s="261">
        <v>4</v>
      </c>
      <c r="F40" s="364"/>
      <c r="G40" s="178"/>
    </row>
    <row r="41" spans="1:11" s="174" customFormat="1" ht="13.5" thickBot="1" x14ac:dyDescent="0.25">
      <c r="A41" s="179"/>
      <c r="B41" s="180"/>
      <c r="C41" s="181"/>
      <c r="D41" s="182"/>
      <c r="E41" s="154" t="s">
        <v>23</v>
      </c>
      <c r="F41" s="183">
        <f>SUM(F23:F40)</f>
        <v>45521</v>
      </c>
      <c r="G41" s="184"/>
    </row>
    <row r="42" spans="1:11" x14ac:dyDescent="0.2">
      <c r="A42" s="148"/>
      <c r="B42" s="265"/>
      <c r="C42" s="185" t="s">
        <v>24</v>
      </c>
      <c r="D42" s="263"/>
      <c r="E42" s="263"/>
      <c r="F42" s="186"/>
      <c r="G42" s="160"/>
    </row>
    <row r="43" spans="1:11" x14ac:dyDescent="0.2">
      <c r="A43" s="187"/>
      <c r="B43" s="188"/>
      <c r="C43" s="145" t="s">
        <v>38</v>
      </c>
      <c r="D43" s="189"/>
      <c r="E43" s="189"/>
      <c r="F43" s="190"/>
      <c r="G43" s="191"/>
    </row>
    <row r="44" spans="1:11" ht="25.5" x14ac:dyDescent="0.2">
      <c r="A44" s="187"/>
      <c r="B44" s="235" t="s">
        <v>39</v>
      </c>
      <c r="C44" s="236" t="s">
        <v>65</v>
      </c>
      <c r="D44" s="237" t="s">
        <v>42</v>
      </c>
      <c r="E44" s="237">
        <v>1435.7</v>
      </c>
      <c r="F44" s="281">
        <f>E44*G44</f>
        <v>775.28</v>
      </c>
      <c r="G44" s="295">
        <v>0.54</v>
      </c>
      <c r="J44" s="192"/>
      <c r="K44" s="192"/>
    </row>
    <row r="45" spans="1:11" ht="51" x14ac:dyDescent="0.2">
      <c r="A45" s="187"/>
      <c r="B45" s="235" t="s">
        <v>44</v>
      </c>
      <c r="C45" s="238" t="s">
        <v>66</v>
      </c>
      <c r="D45" s="237" t="s">
        <v>42</v>
      </c>
      <c r="E45" s="237">
        <v>1435.7</v>
      </c>
      <c r="F45" s="281">
        <f>E45*G45</f>
        <v>34155.300000000003</v>
      </c>
      <c r="G45" s="295">
        <v>23.79</v>
      </c>
    </row>
    <row r="46" spans="1:11" ht="13.5" thickBot="1" x14ac:dyDescent="0.25">
      <c r="A46" s="187"/>
      <c r="B46" s="264"/>
      <c r="C46" s="193"/>
      <c r="D46" s="262"/>
      <c r="E46" s="194" t="s">
        <v>23</v>
      </c>
      <c r="F46" s="195">
        <f>SUM(F42:F45)</f>
        <v>34930.58</v>
      </c>
      <c r="G46" s="191"/>
    </row>
    <row r="47" spans="1:11" x14ac:dyDescent="0.2">
      <c r="A47" s="143"/>
      <c r="B47" s="196"/>
      <c r="C47" s="197" t="s">
        <v>25</v>
      </c>
      <c r="D47" s="198"/>
      <c r="E47" s="198"/>
      <c r="F47" s="199"/>
      <c r="G47" s="200"/>
    </row>
    <row r="48" spans="1:11" x14ac:dyDescent="0.2">
      <c r="A48" s="201"/>
      <c r="B48" s="266" t="s">
        <v>41</v>
      </c>
      <c r="C48" s="245" t="s">
        <v>86</v>
      </c>
      <c r="D48" s="246" t="s">
        <v>40</v>
      </c>
      <c r="E48" s="246">
        <v>1</v>
      </c>
      <c r="F48" s="262">
        <v>281.62</v>
      </c>
      <c r="G48" s="239"/>
    </row>
    <row r="49" spans="1:10" ht="13.5" customHeight="1" x14ac:dyDescent="0.2">
      <c r="A49" s="205"/>
      <c r="B49" s="356" t="s">
        <v>43</v>
      </c>
      <c r="C49" s="243" t="s">
        <v>87</v>
      </c>
      <c r="D49" s="244" t="s">
        <v>88</v>
      </c>
      <c r="E49" s="244">
        <v>10</v>
      </c>
      <c r="F49" s="355">
        <v>3120</v>
      </c>
      <c r="G49" s="208"/>
    </row>
    <row r="50" spans="1:10" x14ac:dyDescent="0.2">
      <c r="A50" s="205"/>
      <c r="B50" s="356"/>
      <c r="C50" s="243" t="s">
        <v>89</v>
      </c>
      <c r="D50" s="244" t="s">
        <v>88</v>
      </c>
      <c r="E50" s="244">
        <v>10</v>
      </c>
      <c r="F50" s="355"/>
      <c r="G50" s="208"/>
    </row>
    <row r="51" spans="1:10" x14ac:dyDescent="0.2">
      <c r="A51" s="205"/>
      <c r="B51" s="356"/>
      <c r="C51" s="243" t="s">
        <v>90</v>
      </c>
      <c r="D51" s="244" t="s">
        <v>78</v>
      </c>
      <c r="E51" s="244">
        <v>1</v>
      </c>
      <c r="F51" s="355"/>
      <c r="G51" s="208"/>
    </row>
    <row r="52" spans="1:10" x14ac:dyDescent="0.2">
      <c r="A52" s="205"/>
      <c r="B52" s="356"/>
      <c r="C52" s="243" t="s">
        <v>91</v>
      </c>
      <c r="D52" s="244" t="s">
        <v>78</v>
      </c>
      <c r="E52" s="244">
        <v>1</v>
      </c>
      <c r="F52" s="355"/>
      <c r="G52" s="208"/>
    </row>
    <row r="53" spans="1:10" x14ac:dyDescent="0.2">
      <c r="A53" s="205"/>
      <c r="B53" s="359" t="s">
        <v>44</v>
      </c>
      <c r="C53" s="243" t="s">
        <v>92</v>
      </c>
      <c r="D53" s="244" t="s">
        <v>78</v>
      </c>
      <c r="E53" s="244">
        <v>2</v>
      </c>
      <c r="F53" s="357">
        <v>849.23</v>
      </c>
      <c r="G53" s="208"/>
    </row>
    <row r="54" spans="1:10" x14ac:dyDescent="0.2">
      <c r="A54" s="205"/>
      <c r="B54" s="360"/>
      <c r="C54" s="243" t="s">
        <v>93</v>
      </c>
      <c r="D54" s="244" t="s">
        <v>78</v>
      </c>
      <c r="E54" s="244">
        <v>1</v>
      </c>
      <c r="F54" s="358"/>
      <c r="G54" s="208"/>
    </row>
    <row r="55" spans="1:10" x14ac:dyDescent="0.2">
      <c r="A55" s="205"/>
      <c r="B55" s="269" t="s">
        <v>71</v>
      </c>
      <c r="C55" s="247" t="s">
        <v>86</v>
      </c>
      <c r="D55" s="248" t="s">
        <v>40</v>
      </c>
      <c r="E55" s="249">
        <v>1</v>
      </c>
      <c r="F55" s="268">
        <v>281.62</v>
      </c>
      <c r="G55" s="208"/>
    </row>
    <row r="56" spans="1:10" ht="25.5" x14ac:dyDescent="0.2">
      <c r="A56" s="205"/>
      <c r="B56" s="361" t="s">
        <v>96</v>
      </c>
      <c r="C56" s="247" t="s">
        <v>94</v>
      </c>
      <c r="D56" s="268" t="s">
        <v>40</v>
      </c>
      <c r="E56" s="268">
        <v>2</v>
      </c>
      <c r="F56" s="340">
        <v>700.16</v>
      </c>
      <c r="G56" s="208"/>
    </row>
    <row r="57" spans="1:10" ht="15" customHeight="1" x14ac:dyDescent="0.2">
      <c r="A57" s="205"/>
      <c r="B57" s="354"/>
      <c r="C57" s="247" t="s">
        <v>95</v>
      </c>
      <c r="D57" s="268" t="s">
        <v>40</v>
      </c>
      <c r="E57" s="268">
        <v>1</v>
      </c>
      <c r="F57" s="342"/>
      <c r="G57" s="208"/>
    </row>
    <row r="58" spans="1:10" ht="15" customHeight="1" x14ac:dyDescent="0.2">
      <c r="A58" s="205"/>
      <c r="B58" s="353" t="s">
        <v>116</v>
      </c>
      <c r="C58" s="270" t="s">
        <v>117</v>
      </c>
      <c r="D58" s="271"/>
      <c r="E58" s="271"/>
      <c r="F58" s="351">
        <v>582.88</v>
      </c>
      <c r="G58" s="208"/>
    </row>
    <row r="59" spans="1:10" ht="15" customHeight="1" x14ac:dyDescent="0.2">
      <c r="A59" s="205"/>
      <c r="B59" s="354"/>
      <c r="C59" s="272" t="s">
        <v>118</v>
      </c>
      <c r="D59" s="271" t="s">
        <v>40</v>
      </c>
      <c r="E59" s="271">
        <v>2</v>
      </c>
      <c r="F59" s="352"/>
      <c r="G59" s="208"/>
    </row>
    <row r="60" spans="1:10" ht="13.5" thickBot="1" x14ac:dyDescent="0.25">
      <c r="A60" s="150"/>
      <c r="B60" s="165"/>
      <c r="C60" s="202"/>
      <c r="D60" s="167"/>
      <c r="E60" s="203" t="s">
        <v>23</v>
      </c>
      <c r="F60" s="204">
        <f>SUM(F48:F59)</f>
        <v>5815.51</v>
      </c>
      <c r="G60" s="156"/>
      <c r="J60" s="192"/>
    </row>
    <row r="61" spans="1:10" x14ac:dyDescent="0.2">
      <c r="A61" s="148"/>
      <c r="B61" s="265"/>
      <c r="C61" s="145" t="s">
        <v>38</v>
      </c>
      <c r="D61" s="263"/>
      <c r="E61" s="163"/>
      <c r="F61" s="164"/>
      <c r="G61" s="160"/>
    </row>
    <row r="62" spans="1:10" x14ac:dyDescent="0.2">
      <c r="A62" s="205"/>
      <c r="B62" s="269"/>
      <c r="C62" s="206" t="s">
        <v>25</v>
      </c>
      <c r="D62" s="262"/>
      <c r="E62" s="194"/>
      <c r="F62" s="207"/>
      <c r="G62" s="208"/>
    </row>
    <row r="63" spans="1:10" x14ac:dyDescent="0.2">
      <c r="A63" s="205"/>
      <c r="B63" s="269" t="s">
        <v>39</v>
      </c>
      <c r="C63" s="232" t="s">
        <v>62</v>
      </c>
      <c r="D63" s="268" t="s">
        <v>63</v>
      </c>
      <c r="E63" s="233">
        <v>2</v>
      </c>
      <c r="F63" s="280">
        <f>E63*G63</f>
        <v>3515</v>
      </c>
      <c r="G63" s="296">
        <v>1757.34</v>
      </c>
    </row>
    <row r="64" spans="1:10" x14ac:dyDescent="0.2">
      <c r="A64" s="205"/>
      <c r="B64" s="269" t="s">
        <v>44</v>
      </c>
      <c r="C64" s="234" t="s">
        <v>64</v>
      </c>
      <c r="D64" s="268" t="s">
        <v>40</v>
      </c>
      <c r="E64" s="233">
        <v>10</v>
      </c>
      <c r="F64" s="280">
        <f>E64*G64</f>
        <v>5136</v>
      </c>
      <c r="G64" s="296">
        <v>513.6</v>
      </c>
    </row>
    <row r="65" spans="1:7" ht="13.5" thickBot="1" x14ac:dyDescent="0.25">
      <c r="A65" s="150"/>
      <c r="B65" s="209"/>
      <c r="C65" s="202"/>
      <c r="D65" s="167"/>
      <c r="E65" s="203" t="s">
        <v>23</v>
      </c>
      <c r="F65" s="183">
        <f>SUM(F63:F64)</f>
        <v>8651</v>
      </c>
      <c r="G65" s="156"/>
    </row>
    <row r="66" spans="1:7" ht="13.5" thickBot="1" x14ac:dyDescent="0.25">
      <c r="A66" s="210"/>
      <c r="B66" s="211"/>
      <c r="C66" s="212"/>
      <c r="D66" s="213"/>
      <c r="E66" s="214" t="s">
        <v>26</v>
      </c>
      <c r="F66" s="215">
        <f>F65+F60+F46+F41+F21+F9</f>
        <v>786603.09</v>
      </c>
      <c r="G66" s="216"/>
    </row>
    <row r="69" spans="1:7" s="229" customFormat="1" x14ac:dyDescent="0.2">
      <c r="A69" s="223"/>
      <c r="B69" s="224" t="s">
        <v>19</v>
      </c>
      <c r="C69" s="225"/>
      <c r="D69" s="226" t="s">
        <v>30</v>
      </c>
      <c r="E69" s="226"/>
      <c r="F69" s="227"/>
      <c r="G69" s="228"/>
    </row>
  </sheetData>
  <mergeCells count="23">
    <mergeCell ref="F58:F59"/>
    <mergeCell ref="B58:B59"/>
    <mergeCell ref="B27:B29"/>
    <mergeCell ref="F49:F52"/>
    <mergeCell ref="B49:B52"/>
    <mergeCell ref="F53:F54"/>
    <mergeCell ref="B53:B54"/>
    <mergeCell ref="F56:F57"/>
    <mergeCell ref="B56:B57"/>
    <mergeCell ref="F30:F40"/>
    <mergeCell ref="B30:B40"/>
    <mergeCell ref="F27:F28"/>
    <mergeCell ref="A1:G1"/>
    <mergeCell ref="A2:G2"/>
    <mergeCell ref="A3:G3"/>
    <mergeCell ref="F11:F12"/>
    <mergeCell ref="B11:B12"/>
    <mergeCell ref="F14:F15"/>
    <mergeCell ref="B14:B15"/>
    <mergeCell ref="B16:B19"/>
    <mergeCell ref="F16:F19"/>
    <mergeCell ref="F23:F25"/>
    <mergeCell ref="B23:B25"/>
  </mergeCells>
  <phoneticPr fontId="6" type="noConversion"/>
  <pageMargins left="0.23622047244094491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Дом</cp:lastModifiedBy>
  <cp:lastPrinted>2017-01-17T09:35:52Z</cp:lastPrinted>
  <dcterms:created xsi:type="dcterms:W3CDTF">2010-11-29T02:37:01Z</dcterms:created>
  <dcterms:modified xsi:type="dcterms:W3CDTF">2017-01-18T10:19:23Z</dcterms:modified>
</cp:coreProperties>
</file>