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м\Desktop\СТАТУС-2 ПТО Ф,Р,В,\Накопительная  Отчеты  2016г\Отчеты перед собственниками на 2016гг\Отчеты НСУ\Магистральная\"/>
    </mc:Choice>
  </mc:AlternateContent>
  <bookViews>
    <workbookView xWindow="0" yWindow="30" windowWidth="17520" windowHeight="8955"/>
  </bookViews>
  <sheets>
    <sheet name="43" sheetId="8" r:id="rId1"/>
    <sheet name="работа" sheetId="7" r:id="rId2"/>
  </sheets>
  <externalReferences>
    <externalReference r:id="rId3"/>
  </externalReferences>
  <calcPr calcId="152511" fullPrecision="0"/>
</workbook>
</file>

<file path=xl/calcChain.xml><?xml version="1.0" encoding="utf-8"?>
<calcChain xmlns="http://schemas.openxmlformats.org/spreadsheetml/2006/main">
  <c r="I35" i="8" l="1"/>
  <c r="H35" i="8"/>
  <c r="G35" i="8"/>
  <c r="D34" i="8"/>
  <c r="D35" i="8"/>
  <c r="D33" i="8"/>
  <c r="F61" i="7" l="1"/>
  <c r="F50" i="7"/>
  <c r="F40" i="7"/>
  <c r="F54" i="7" l="1"/>
  <c r="F53" i="7"/>
  <c r="F65" i="7"/>
  <c r="F64" i="7"/>
  <c r="F43" i="7"/>
  <c r="F42" i="7"/>
  <c r="F44" i="7" l="1"/>
  <c r="F66" i="7"/>
  <c r="F55" i="7"/>
  <c r="I53" i="7" s="1"/>
  <c r="F67" i="7" l="1"/>
  <c r="B44" i="8"/>
  <c r="B43" i="8"/>
  <c r="B45" i="8" s="1"/>
  <c r="B42" i="8"/>
  <c r="K32" i="8"/>
  <c r="F32" i="8"/>
  <c r="E32" i="8"/>
  <c r="C32" i="8" s="1"/>
  <c r="B46" i="8" l="1"/>
  <c r="N34" i="8"/>
  <c r="L34" i="8"/>
  <c r="J34" i="8"/>
  <c r="J36" i="8" s="1"/>
  <c r="H34" i="8"/>
  <c r="H36" i="8" s="1"/>
  <c r="C33" i="8"/>
  <c r="B34" i="8" s="1"/>
  <c r="O34" i="8"/>
  <c r="M34" i="8"/>
  <c r="I34" i="8"/>
  <c r="I36" i="8" s="1"/>
  <c r="G34" i="8"/>
  <c r="F35" i="8"/>
  <c r="G33" i="8" l="1"/>
  <c r="M33" i="8"/>
  <c r="M35" i="8" s="1"/>
  <c r="M36" i="8" s="1"/>
  <c r="F34" i="8"/>
  <c r="J33" i="8"/>
  <c r="N33" i="8"/>
  <c r="N35" i="8" s="1"/>
  <c r="N36" i="8" s="1"/>
  <c r="G36" i="8"/>
  <c r="F36" i="8" s="1"/>
  <c r="I33" i="8"/>
  <c r="O33" i="8"/>
  <c r="O35" i="8" s="1"/>
  <c r="O36" i="8" s="1"/>
  <c r="H33" i="8"/>
  <c r="L33" i="8"/>
  <c r="K34" i="8"/>
  <c r="E34" i="8" s="1"/>
  <c r="F33" i="8" l="1"/>
  <c r="L35" i="8"/>
  <c r="K33" i="8"/>
  <c r="E33" i="8" l="1"/>
  <c r="K35" i="8"/>
  <c r="E35" i="8" s="1"/>
  <c r="C35" i="8" s="1"/>
  <c r="C36" i="8" s="1"/>
  <c r="L36" i="8"/>
  <c r="K36" i="8" s="1"/>
  <c r="E36" i="8" s="1"/>
</calcChain>
</file>

<file path=xl/sharedStrings.xml><?xml version="1.0" encoding="utf-8"?>
<sst xmlns="http://schemas.openxmlformats.org/spreadsheetml/2006/main" count="190" uniqueCount="124">
  <si>
    <t>Оплачиваемая общая площадь квартир, м2</t>
  </si>
  <si>
    <t>Показатели</t>
  </si>
  <si>
    <t>% оплаты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</si>
  <si>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</si>
  <si>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</si>
  <si>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</si>
  <si>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</si>
  <si>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</si>
  <si>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</si>
  <si>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</si>
  <si>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</si>
  <si>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</si>
  <si>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</si>
  <si>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</si>
  <si>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</si>
  <si>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</si>
  <si>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</si>
  <si>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</si>
  <si>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</si>
  <si>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</si>
  <si>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</si>
  <si>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Р.В. Федорова</t>
  </si>
  <si>
    <t>Содержание общего имущества</t>
  </si>
  <si>
    <t>Требование пожарной безопасности</t>
  </si>
  <si>
    <t xml:space="preserve">Всего тариф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</si>
  <si>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</si>
  <si>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</si>
  <si>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</si>
  <si>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</si>
  <si>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</si>
  <si>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</si>
  <si>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</si>
  <si>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сентябрь</t>
  </si>
  <si>
    <t>м2</t>
  </si>
  <si>
    <t>м</t>
  </si>
  <si>
    <t>шт</t>
  </si>
  <si>
    <t>Всего:</t>
  </si>
  <si>
    <t>Техническое обслуживание</t>
  </si>
  <si>
    <t>апрель</t>
  </si>
  <si>
    <t>октябрь</t>
  </si>
  <si>
    <t>Сантехнические работы</t>
  </si>
  <si>
    <t>июль</t>
  </si>
  <si>
    <t>м.п.</t>
  </si>
  <si>
    <t>май</t>
  </si>
  <si>
    <t>Электротехнические работы</t>
  </si>
  <si>
    <t>ИТОГО:</t>
  </si>
  <si>
    <t>март</t>
  </si>
  <si>
    <t>август</t>
  </si>
  <si>
    <t>январь</t>
  </si>
  <si>
    <t>Утверждаю:</t>
  </si>
  <si>
    <t>Генеральный директор ООО "Статус 2"</t>
  </si>
  <si>
    <t>____________ И.С. Мансурова</t>
  </si>
  <si>
    <t>Главный энергетик</t>
  </si>
  <si>
    <t>Начальник участка</t>
  </si>
  <si>
    <t>О.А. Басистюк</t>
  </si>
  <si>
    <t>Улица Магистральная, дом 43</t>
  </si>
  <si>
    <t>Перечень выполненных работ  за 2016г.</t>
  </si>
  <si>
    <t>Осмотр состояния электрооборудования</t>
  </si>
  <si>
    <t>под.</t>
  </si>
  <si>
    <t>Очистка этажного щитка от пыли.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</si>
  <si>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</si>
  <si>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</si>
  <si>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</si>
  <si>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</si>
  <si>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Смена дверных приборов проушины.</t>
  </si>
  <si>
    <t>Смена дверных приборов замки навесные.</t>
  </si>
  <si>
    <t>февраль</t>
  </si>
  <si>
    <t>Смена дверных приборов пружины</t>
  </si>
  <si>
    <t>Укрепление дверных проушин.</t>
  </si>
  <si>
    <t>Укрепление  жалюзийных решеток слухового окна.</t>
  </si>
  <si>
    <t>Ремонт крыльца</t>
  </si>
  <si>
    <t>Ремонт крыльца деревянного (м-ал б/у)</t>
  </si>
  <si>
    <t>м.п</t>
  </si>
  <si>
    <t>0.4</t>
  </si>
  <si>
    <t>Ремонт пола в подьезде ( м-ал б/у)</t>
  </si>
  <si>
    <t>0.2</t>
  </si>
  <si>
    <t>Зашивка стены на 1 этаже</t>
  </si>
  <si>
    <t>Укрепление поручней ( м-ал б\у)</t>
  </si>
  <si>
    <t>0.45</t>
  </si>
  <si>
    <t>Зашивка стены , цоколя рубероидом</t>
  </si>
  <si>
    <t>Ремонт коробба трубопровода</t>
  </si>
  <si>
    <t xml:space="preserve">м2 </t>
  </si>
  <si>
    <t>0.5</t>
  </si>
  <si>
    <t>Утепление трубопровода</t>
  </si>
  <si>
    <t>5</t>
  </si>
  <si>
    <t>Ремонт и утепление  короба теплотрассы.</t>
  </si>
  <si>
    <t>Замена доски обрезной (м-ал б\у)</t>
  </si>
  <si>
    <t>20</t>
  </si>
  <si>
    <t>Замена рейки (м-ал б\у)</t>
  </si>
  <si>
    <t>72</t>
  </si>
  <si>
    <t>Замена бруса (м-ал б\у)</t>
  </si>
  <si>
    <t>25</t>
  </si>
  <si>
    <t>Обшивка линолиумом (м-ал б\у)</t>
  </si>
  <si>
    <t>40</t>
  </si>
  <si>
    <t>м/п</t>
  </si>
  <si>
    <t>Ремонт цоколя</t>
  </si>
  <si>
    <t>Деревянное полотно</t>
  </si>
  <si>
    <t>Брус 60*80мм</t>
  </si>
  <si>
    <t>Линолиум б/у</t>
  </si>
  <si>
    <t>Рейка</t>
  </si>
  <si>
    <t>ноябрь</t>
  </si>
  <si>
    <t>Установка замка на решетку выхода на кровлю.</t>
  </si>
  <si>
    <t>Установка пружины на входную дверь</t>
  </si>
  <si>
    <t xml:space="preserve">Ремонт ступеней </t>
  </si>
  <si>
    <t>Укрепление фанеры на стене</t>
  </si>
  <si>
    <t>Прочистка труб внутренней канализации диаметром 50-150 мм</t>
  </si>
  <si>
    <t>п.м.</t>
  </si>
  <si>
    <t xml:space="preserve">Ревизия задвижек с заменой сальников </t>
  </si>
  <si>
    <t>Огрунтовка металлических поверхнойстей за один раз грунтовкой ГФ-021</t>
  </si>
  <si>
    <t>Замена ламп</t>
  </si>
  <si>
    <t xml:space="preserve">Замена патрона </t>
  </si>
  <si>
    <t>Замена ламп энергосберегающих ЛОН Е27 40W</t>
  </si>
  <si>
    <t xml:space="preserve">Замена ламп керамического </t>
  </si>
  <si>
    <t>декабрь</t>
  </si>
  <si>
    <t>Смена дверных приборов ручки.</t>
  </si>
  <si>
    <t>Прим-ие</t>
  </si>
  <si>
    <r>
      <t xml:space="preserve">ул. Магистральная, д.43 -  </t>
    </r>
    <r>
      <rPr>
        <b/>
        <sz val="16"/>
        <color indexed="10"/>
        <rFont val="Arial Cyr"/>
        <charset val="204"/>
      </rPr>
      <t>ООО "Статус 2"</t>
    </r>
  </si>
  <si>
    <t>О.А. Доброгорский</t>
  </si>
  <si>
    <t>Услуга организации начисления,сбора,распределения и перерасчета платежей</t>
  </si>
  <si>
    <t>ПРОСРОЧЕННАЯ ЗАДОЛЖЕННОСТЬ  ПО ОПЛАТЕ ЖКУ
на 01.01.2017г. составляет:</t>
  </si>
  <si>
    <t>Фактическое выполнение за 2016 год, руб.</t>
  </si>
  <si>
    <t>Фактическая оплата за  2016 год,  руб.</t>
  </si>
  <si>
    <t>Плановое начисление за 2016 год,  руб.</t>
  </si>
  <si>
    <t>Отчет Обслуживающей организации ООО " Статус2"  по выполнению работ по содержанию и текущему ремонту жилого фонда,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</si>
</sst>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.0"/>
    <numFmt numFmtId="169" formatCode="#,##0_р_."/>
    <numFmt numFmtId="170" formatCode="General;\-General;"/>
  </numFmts>
  <fonts count="3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sz val="8"/>
      <name val="Verdana"/>
      <family val="2"/>
      <charset val="204"/>
    </font>
    <font>
      <sz val="9"/>
      <name val="Arial Cyr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</font>
    <font>
      <sz val="9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6"/>
      <color indexed="10"/>
      <name val="Arial Cyr"/>
      <charset val="204"/>
    </font>
    <font>
      <b/>
      <i/>
      <sz val="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5" fillId="0" borderId="0">
      <alignment vertical="top"/>
      <protection locked="0"/>
    </xf>
  </cellStyleXfs>
  <cellXfs count="3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168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6" xfId="0" applyFont="1" applyBorder="1" applyAlignment="1">
      <alignment vertical="center" wrapText="1"/>
    </xf>
    <xf numFmtId="9" fontId="5" fillId="0" borderId="6" xfId="0" applyNumberFormat="1" applyFont="1" applyBorder="1" applyAlignment="1">
      <alignment horizontal="center" vertical="center"/>
    </xf>
    <xf numFmtId="165" fontId="6" fillId="0" borderId="6" xfId="0" applyNumberFormat="1" applyFont="1" applyFill="1" applyBorder="1" applyAlignment="1" applyProtection="1">
      <alignment horizontal="center" vertical="center"/>
      <protection locked="0"/>
    </xf>
    <xf numFmtId="165" fontId="6" fillId="0" borderId="7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6" fontId="6" fillId="0" borderId="8" xfId="0" applyNumberFormat="1" applyFont="1" applyFill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10" fontId="5" fillId="0" borderId="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9" fontId="5" fillId="0" borderId="11" xfId="0" applyNumberFormat="1" applyFont="1" applyBorder="1" applyAlignment="1">
      <alignment horizontal="center" vertical="center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6" fontId="6" fillId="0" borderId="13" xfId="0" applyNumberFormat="1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6" fillId="0" borderId="21" xfId="0" applyFont="1" applyBorder="1" applyAlignment="1">
      <alignment vertical="center" wrapText="1"/>
    </xf>
    <xf numFmtId="9" fontId="1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/>
    </xf>
    <xf numFmtId="0" fontId="5" fillId="0" borderId="6" xfId="0" applyFont="1" applyFill="1" applyBorder="1" applyAlignment="1"/>
    <xf numFmtId="164" fontId="1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6" fontId="6" fillId="0" borderId="23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9" fontId="1" fillId="0" borderId="16" xfId="0" applyNumberFormat="1" applyFont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0" fontId="1" fillId="0" borderId="2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2" xfId="0" applyFont="1" applyBorder="1"/>
    <xf numFmtId="167" fontId="6" fillId="0" borderId="6" xfId="0" applyNumberFormat="1" applyFont="1" applyFill="1" applyBorder="1" applyAlignment="1">
      <alignment horizontal="center" vertical="center"/>
    </xf>
    <xf numFmtId="165" fontId="7" fillId="0" borderId="30" xfId="0" applyNumberFormat="1" applyFont="1" applyBorder="1" applyAlignment="1">
      <alignment horizontal="center" vertical="center"/>
    </xf>
    <xf numFmtId="166" fontId="7" fillId="0" borderId="30" xfId="0" applyNumberFormat="1" applyFont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 applyProtection="1"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6" fillId="0" borderId="33" xfId="0" applyNumberFormat="1" applyFont="1" applyBorder="1" applyAlignment="1">
      <alignment horizontal="left" vertical="center" wrapText="1"/>
    </xf>
    <xf numFmtId="3" fontId="6" fillId="0" borderId="33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" fontId="6" fillId="0" borderId="6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lef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left" vertical="center" wrapText="1"/>
    </xf>
    <xf numFmtId="3" fontId="6" fillId="0" borderId="35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 wrapText="1"/>
    </xf>
    <xf numFmtId="1" fontId="7" fillId="0" borderId="35" xfId="0" applyNumberFormat="1" applyFont="1" applyBorder="1" applyAlignment="1">
      <alignment horizontal="center" vertical="center"/>
    </xf>
    <xf numFmtId="0" fontId="5" fillId="3" borderId="1" xfId="0" applyFont="1" applyFill="1" applyBorder="1" applyAlignment="1"/>
    <xf numFmtId="164" fontId="1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1" fillId="3" borderId="27" xfId="0" applyNumberFormat="1" applyFont="1" applyFill="1" applyBorder="1" applyAlignment="1">
      <alignment horizontal="center"/>
    </xf>
    <xf numFmtId="2" fontId="1" fillId="3" borderId="28" xfId="0" applyNumberFormat="1" applyFont="1" applyFill="1" applyBorder="1" applyAlignment="1">
      <alignment horizontal="center"/>
    </xf>
    <xf numFmtId="2" fontId="1" fillId="3" borderId="29" xfId="0" applyNumberFormat="1" applyFont="1" applyFill="1" applyBorder="1" applyAlignment="1">
      <alignment horizontal="center"/>
    </xf>
    <xf numFmtId="0" fontId="1" fillId="4" borderId="0" xfId="0" applyFont="1" applyFill="1"/>
    <xf numFmtId="0" fontId="6" fillId="3" borderId="11" xfId="0" applyFont="1" applyFill="1" applyBorder="1" applyAlignment="1">
      <alignment vertical="center" wrapText="1"/>
    </xf>
    <xf numFmtId="9" fontId="5" fillId="3" borderId="11" xfId="0" applyNumberFormat="1" applyFont="1" applyFill="1" applyBorder="1" applyAlignment="1">
      <alignment horizontal="center" vertical="center"/>
    </xf>
    <xf numFmtId="165" fontId="6" fillId="3" borderId="11" xfId="0" applyNumberFormat="1" applyFont="1" applyFill="1" applyBorder="1" applyAlignment="1">
      <alignment horizontal="center" vertical="center"/>
    </xf>
    <xf numFmtId="165" fontId="7" fillId="3" borderId="31" xfId="0" applyNumberFormat="1" applyFont="1" applyFill="1" applyBorder="1" applyAlignment="1">
      <alignment horizontal="center" vertical="center"/>
    </xf>
    <xf numFmtId="165" fontId="7" fillId="3" borderId="24" xfId="0" applyNumberFormat="1" applyFont="1" applyFill="1" applyBorder="1" applyAlignment="1">
      <alignment horizontal="center" vertical="center"/>
    </xf>
    <xf numFmtId="165" fontId="7" fillId="3" borderId="25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vertical="center" wrapText="1"/>
    </xf>
    <xf numFmtId="10" fontId="5" fillId="5" borderId="6" xfId="0" applyNumberFormat="1" applyFont="1" applyFill="1" applyBorder="1" applyAlignment="1">
      <alignment horizontal="center" vertical="center"/>
    </xf>
    <xf numFmtId="167" fontId="6" fillId="5" borderId="6" xfId="0" applyNumberFormat="1" applyFont="1" applyFill="1" applyBorder="1" applyAlignment="1">
      <alignment horizontal="center" vertical="center"/>
    </xf>
    <xf numFmtId="165" fontId="6" fillId="5" borderId="6" xfId="0" applyNumberFormat="1" applyFont="1" applyFill="1" applyBorder="1" applyAlignment="1">
      <alignment horizontal="center" vertical="center"/>
    </xf>
    <xf numFmtId="165" fontId="7" fillId="5" borderId="30" xfId="0" applyNumberFormat="1" applyFont="1" applyFill="1" applyBorder="1" applyAlignment="1">
      <alignment horizontal="center" vertical="center"/>
    </xf>
    <xf numFmtId="165" fontId="7" fillId="5" borderId="9" xfId="0" applyNumberFormat="1" applyFont="1" applyFill="1" applyBorder="1" applyAlignment="1">
      <alignment horizontal="center" vertical="center"/>
    </xf>
    <xf numFmtId="165" fontId="7" fillId="5" borderId="10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textRotation="90" wrapText="1"/>
    </xf>
    <xf numFmtId="0" fontId="0" fillId="0" borderId="51" xfId="0" applyBorder="1" applyAlignment="1">
      <alignment vertical="center"/>
    </xf>
    <xf numFmtId="0" fontId="10" fillId="0" borderId="23" xfId="0" applyFont="1" applyBorder="1" applyAlignment="1">
      <alignment horizontal="center" vertical="center" textRotation="90" wrapText="1"/>
    </xf>
    <xf numFmtId="0" fontId="12" fillId="0" borderId="24" xfId="0" applyFont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4" fontId="14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5" fillId="0" borderId="49" xfId="0" applyFont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4" fontId="0" fillId="0" borderId="0" xfId="0" applyNumberFormat="1"/>
    <xf numFmtId="0" fontId="14" fillId="4" borderId="17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wrapText="1"/>
    </xf>
    <xf numFmtId="0" fontId="0" fillId="4" borderId="53" xfId="0" applyFill="1" applyBorder="1"/>
    <xf numFmtId="0" fontId="10" fillId="4" borderId="8" xfId="0" applyFont="1" applyFill="1" applyBorder="1" applyAlignment="1">
      <alignment horizontal="center" vertical="center" textRotation="90" wrapText="1"/>
    </xf>
    <xf numFmtId="0" fontId="0" fillId="4" borderId="51" xfId="0" applyFill="1" applyBorder="1"/>
    <xf numFmtId="0" fontId="0" fillId="4" borderId="54" xfId="0" applyFill="1" applyBorder="1"/>
    <xf numFmtId="0" fontId="10" fillId="4" borderId="23" xfId="0" applyFont="1" applyFill="1" applyBorder="1" applyAlignment="1">
      <alignment horizontal="center" vertical="center" textRotation="90" wrapText="1"/>
    </xf>
    <xf numFmtId="0" fontId="0" fillId="4" borderId="25" xfId="0" applyFill="1" applyBorder="1" applyAlignment="1">
      <alignment vertical="center"/>
    </xf>
    <xf numFmtId="0" fontId="14" fillId="0" borderId="49" xfId="0" applyFont="1" applyBorder="1" applyAlignment="1">
      <alignment horizontal="center" vertical="center" wrapText="1"/>
    </xf>
    <xf numFmtId="0" fontId="0" fillId="4" borderId="53" xfId="0" applyFill="1" applyBorder="1" applyAlignment="1">
      <alignment vertical="center"/>
    </xf>
    <xf numFmtId="0" fontId="15" fillId="0" borderId="4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 wrapText="1"/>
    </xf>
    <xf numFmtId="0" fontId="0" fillId="0" borderId="54" xfId="0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/>
    </xf>
    <xf numFmtId="4" fontId="14" fillId="0" borderId="19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/>
    </xf>
    <xf numFmtId="4" fontId="5" fillId="0" borderId="3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20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vertical="center" wrapText="1"/>
    </xf>
    <xf numFmtId="0" fontId="21" fillId="0" borderId="24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/>
    </xf>
    <xf numFmtId="0" fontId="24" fillId="4" borderId="46" xfId="0" applyFont="1" applyFill="1" applyBorder="1" applyAlignment="1">
      <alignment horizontal="center" vertical="center"/>
    </xf>
    <xf numFmtId="4" fontId="24" fillId="4" borderId="46" xfId="0" applyNumberFormat="1" applyFont="1" applyFill="1" applyBorder="1"/>
    <xf numFmtId="0" fontId="20" fillId="4" borderId="24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wrapText="1"/>
    </xf>
    <xf numFmtId="0" fontId="24" fillId="4" borderId="24" xfId="0" applyFont="1" applyFill="1" applyBorder="1" applyAlignment="1">
      <alignment horizontal="center" vertical="center"/>
    </xf>
    <xf numFmtId="0" fontId="24" fillId="4" borderId="49" xfId="0" applyFont="1" applyFill="1" applyBorder="1" applyAlignment="1">
      <alignment horizontal="center" vertical="center"/>
    </xf>
    <xf numFmtId="4" fontId="24" fillId="4" borderId="49" xfId="0" applyNumberFormat="1" applyFont="1" applyFill="1" applyBorder="1" applyAlignment="1">
      <alignment vertical="center"/>
    </xf>
    <xf numFmtId="4" fontId="24" fillId="4" borderId="46" xfId="0" applyNumberFormat="1" applyFont="1" applyFill="1" applyBorder="1" applyAlignment="1">
      <alignment vertical="center"/>
    </xf>
    <xf numFmtId="0" fontId="21" fillId="0" borderId="24" xfId="0" applyFont="1" applyBorder="1" applyAlignment="1">
      <alignment wrapText="1"/>
    </xf>
    <xf numFmtId="0" fontId="24" fillId="0" borderId="2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4" fontId="24" fillId="0" borderId="4" xfId="0" applyNumberFormat="1" applyFont="1" applyBorder="1" applyAlignment="1">
      <alignment vertical="center"/>
    </xf>
    <xf numFmtId="0" fontId="24" fillId="0" borderId="24" xfId="0" applyFont="1" applyBorder="1" applyAlignment="1">
      <alignment vertical="center" wrapText="1"/>
    </xf>
    <xf numFmtId="0" fontId="24" fillId="0" borderId="49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4" fontId="22" fillId="0" borderId="49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18" fillId="4" borderId="9" xfId="0" applyFont="1" applyFill="1" applyBorder="1" applyAlignment="1">
      <alignment horizontal="center" vertical="top" wrapText="1"/>
    </xf>
    <xf numFmtId="0" fontId="20" fillId="0" borderId="49" xfId="0" applyFont="1" applyBorder="1" applyAlignment="1">
      <alignment horizontal="center" vertical="center"/>
    </xf>
    <xf numFmtId="4" fontId="17" fillId="4" borderId="14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9" fillId="0" borderId="49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8" fillId="0" borderId="9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169" fontId="29" fillId="0" borderId="9" xfId="0" applyNumberFormat="1" applyFont="1" applyBorder="1" applyAlignment="1">
      <alignment vertical="center"/>
    </xf>
    <xf numFmtId="0" fontId="29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4" fontId="30" fillId="4" borderId="14" xfId="0" applyNumberFormat="1" applyFont="1" applyFill="1" applyBorder="1" applyAlignment="1">
      <alignment horizontal="center" vertical="center" wrapText="1"/>
    </xf>
    <xf numFmtId="4" fontId="30" fillId="4" borderId="9" xfId="0" applyNumberFormat="1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 vertical="center"/>
    </xf>
    <xf numFmtId="4" fontId="30" fillId="0" borderId="9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0" fontId="28" fillId="4" borderId="50" xfId="0" applyFont="1" applyFill="1" applyBorder="1" applyAlignment="1">
      <alignment vertical="center"/>
    </xf>
    <xf numFmtId="0" fontId="31" fillId="4" borderId="50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32" fillId="4" borderId="50" xfId="0" applyFont="1" applyFill="1" applyBorder="1" applyAlignment="1">
      <alignment horizontal="left" vertical="top" wrapText="1"/>
    </xf>
    <xf numFmtId="0" fontId="31" fillId="4" borderId="9" xfId="0" applyFont="1" applyFill="1" applyBorder="1" applyAlignment="1">
      <alignment horizontal="left" vertical="top" wrapText="1"/>
    </xf>
    <xf numFmtId="49" fontId="33" fillId="0" borderId="9" xfId="1" applyNumberFormat="1" applyFont="1" applyBorder="1" applyAlignment="1">
      <alignment horizontal="left" vertical="top" wrapText="1"/>
      <protection locked="0"/>
    </xf>
    <xf numFmtId="0" fontId="26" fillId="0" borderId="9" xfId="0" applyFont="1" applyBorder="1" applyAlignment="1">
      <alignment horizontal="center"/>
    </xf>
    <xf numFmtId="49" fontId="26" fillId="0" borderId="50" xfId="0" applyNumberFormat="1" applyFont="1" applyBorder="1" applyAlignment="1" applyProtection="1">
      <alignment vertical="top" wrapText="1"/>
      <protection locked="0"/>
    </xf>
    <xf numFmtId="170" fontId="26" fillId="0" borderId="9" xfId="0" applyNumberFormat="1" applyFont="1" applyBorder="1" applyAlignment="1" applyProtection="1">
      <alignment horizontal="center" vertical="top" wrapText="1"/>
      <protection locked="0"/>
    </xf>
    <xf numFmtId="0" fontId="27" fillId="0" borderId="52" xfId="0" applyFont="1" applyBorder="1" applyAlignment="1">
      <alignment horizontal="center" vertical="center"/>
    </xf>
    <xf numFmtId="0" fontId="30" fillId="4" borderId="9" xfId="0" applyFont="1" applyFill="1" applyBorder="1" applyAlignment="1">
      <alignment vertical="top" wrapText="1"/>
    </xf>
    <xf numFmtId="0" fontId="18" fillId="4" borderId="9" xfId="0" applyFont="1" applyFill="1" applyBorder="1" applyAlignment="1">
      <alignment horizontal="center" vertical="center" wrapText="1"/>
    </xf>
    <xf numFmtId="4" fontId="26" fillId="0" borderId="9" xfId="0" applyNumberFormat="1" applyFont="1" applyBorder="1"/>
    <xf numFmtId="0" fontId="18" fillId="0" borderId="9" xfId="0" applyFont="1" applyBorder="1" applyAlignment="1">
      <alignment vertical="top" wrapText="1"/>
    </xf>
    <xf numFmtId="49" fontId="18" fillId="4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vertical="top" wrapText="1"/>
    </xf>
    <xf numFmtId="0" fontId="26" fillId="0" borderId="9" xfId="0" applyFont="1" applyBorder="1"/>
    <xf numFmtId="0" fontId="26" fillId="0" borderId="9" xfId="0" applyFont="1" applyBorder="1" applyAlignment="1">
      <alignment horizontal="left" wrapText="1"/>
    </xf>
    <xf numFmtId="0" fontId="18" fillId="0" borderId="9" xfId="0" applyFont="1" applyBorder="1" applyAlignment="1">
      <alignment wrapText="1"/>
    </xf>
    <xf numFmtId="0" fontId="27" fillId="0" borderId="4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4" fontId="14" fillId="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textRotation="90" wrapText="1"/>
      <protection locked="0"/>
    </xf>
    <xf numFmtId="0" fontId="6" fillId="0" borderId="37" xfId="0" applyFont="1" applyFill="1" applyBorder="1" applyAlignment="1" applyProtection="1">
      <alignment horizontal="center" vertical="center" textRotation="90" wrapText="1"/>
      <protection locked="0"/>
    </xf>
    <xf numFmtId="0" fontId="6" fillId="0" borderId="33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" fontId="6" fillId="2" borderId="6" xfId="0" applyNumberFormat="1" applyFont="1" applyFill="1" applyBorder="1" applyAlignment="1" applyProtection="1">
      <alignment horizontal="left" vertical="center" wrapText="1"/>
      <protection locked="0"/>
    </xf>
    <xf numFmtId="1" fontId="6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26" fillId="0" borderId="14" xfId="0" applyNumberFormat="1" applyFont="1" applyBorder="1" applyAlignment="1">
      <alignment horizontal="center" vertical="center"/>
    </xf>
    <xf numFmtId="4" fontId="26" fillId="0" borderId="49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4" fontId="26" fillId="0" borderId="46" xfId="0" applyNumberFormat="1" applyFont="1" applyBorder="1" applyAlignment="1">
      <alignment horizontal="center" vertical="center"/>
    </xf>
    <xf numFmtId="170" fontId="26" fillId="0" borderId="14" xfId="0" applyNumberFormat="1" applyFont="1" applyBorder="1" applyAlignment="1" applyProtection="1">
      <alignment horizontal="center" vertical="center" wrapText="1"/>
      <protection locked="0"/>
    </xf>
    <xf numFmtId="170" fontId="26" fillId="0" borderId="46" xfId="0" applyNumberFormat="1" applyFont="1" applyBorder="1" applyAlignment="1" applyProtection="1">
      <alignment horizontal="center" vertical="center" wrapText="1"/>
      <protection locked="0"/>
    </xf>
    <xf numFmtId="170" fontId="26" fillId="0" borderId="49" xfId="0" applyNumberFormat="1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35" fillId="6" borderId="40" xfId="0" applyFont="1" applyFill="1" applyBorder="1" applyAlignment="1">
      <alignment horizontal="center" vertical="center"/>
    </xf>
    <xf numFmtId="0" fontId="35" fillId="6" borderId="41" xfId="0" applyFont="1" applyFill="1" applyBorder="1" applyAlignment="1">
      <alignment horizontal="center" vertical="center"/>
    </xf>
    <xf numFmtId="0" fontId="35" fillId="6" borderId="42" xfId="0" applyFont="1" applyFill="1" applyBorder="1" applyAlignment="1">
      <alignment horizontal="center" vertical="center"/>
    </xf>
    <xf numFmtId="4" fontId="34" fillId="0" borderId="14" xfId="0" applyNumberFormat="1" applyFont="1" applyBorder="1" applyAlignment="1">
      <alignment horizontal="center" vertical="center"/>
    </xf>
    <xf numFmtId="4" fontId="34" fillId="0" borderId="46" xfId="0" applyNumberFormat="1" applyFont="1" applyBorder="1" applyAlignment="1">
      <alignment horizontal="center" vertical="center"/>
    </xf>
    <xf numFmtId="4" fontId="34" fillId="0" borderId="49" xfId="0" applyNumberFormat="1" applyFont="1" applyBorder="1" applyAlignment="1">
      <alignment horizontal="center" vertical="center"/>
    </xf>
    <xf numFmtId="4" fontId="30" fillId="4" borderId="14" xfId="0" applyNumberFormat="1" applyFont="1" applyFill="1" applyBorder="1" applyAlignment="1">
      <alignment horizontal="center" vertical="center" wrapText="1"/>
    </xf>
    <xf numFmtId="4" fontId="30" fillId="4" borderId="49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0" fontId="0" fillId="0" borderId="15" xfId="0" applyNumberFormat="1" applyFont="1" applyBorder="1" applyAlignment="1" applyProtection="1">
      <alignment horizontal="center" vertical="center" wrapText="1"/>
      <protection locked="0"/>
    </xf>
    <xf numFmtId="170" fontId="0" fillId="0" borderId="55" xfId="0" applyNumberFormat="1" applyFont="1" applyBorder="1" applyAlignment="1" applyProtection="1">
      <alignment horizontal="center" vertical="center" wrapText="1"/>
      <protection locked="0"/>
    </xf>
    <xf numFmtId="170" fontId="0" fillId="0" borderId="53" xfId="0" applyNumberFormat="1" applyFont="1" applyBorder="1" applyAlignment="1" applyProtection="1">
      <alignment horizontal="center" vertical="center" wrapText="1"/>
      <protection locked="0"/>
    </xf>
    <xf numFmtId="4" fontId="30" fillId="0" borderId="14" xfId="0" applyNumberFormat="1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vertical="center"/>
    </xf>
    <xf numFmtId="0" fontId="28" fillId="4" borderId="49" xfId="0" applyFont="1" applyFill="1" applyBorder="1" applyAlignment="1">
      <alignment vertical="center"/>
    </xf>
    <xf numFmtId="165" fontId="6" fillId="0" borderId="7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7" fillId="0" borderId="36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52"/>
  <sheetViews>
    <sheetView tabSelected="1" workbookViewId="0">
      <selection activeCell="C35" sqref="C35"/>
    </sheetView>
  </sheetViews>
  <sheetFormatPr defaultRowHeight="12.75" x14ac:dyDescent="0.2"/>
  <cols>
    <col min="1" max="1" width="22.140625" style="1" customWidth="1"/>
    <col min="2" max="2" width="8.42578125" style="1" customWidth="1"/>
    <col min="3" max="4" width="9.85546875" style="1" customWidth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 x14ac:dyDescent="0.25">
      <c r="K2" s="183" t="s">
        <v>49</v>
      </c>
      <c r="L2" s="183"/>
      <c r="M2" s="183"/>
      <c r="N2" s="183"/>
    </row>
    <row r="3" spans="1:15" ht="15.75" x14ac:dyDescent="0.25">
      <c r="K3" s="183" t="s">
        <v>50</v>
      </c>
      <c r="L3" s="183"/>
      <c r="M3" s="183"/>
      <c r="N3" s="183"/>
    </row>
    <row r="4" spans="1:15" ht="15.75" x14ac:dyDescent="0.25">
      <c r="K4" s="183" t="s">
        <v>51</v>
      </c>
      <c r="L4" s="183"/>
      <c r="M4" s="183"/>
      <c r="N4" s="183"/>
    </row>
    <row r="8" spans="1:15" s="3" customFormat="1" ht="15.75" x14ac:dyDescent="0.25">
      <c r="A8" s="276" t="s">
        <v>123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</row>
    <row r="9" spans="1:15" ht="18.75" x14ac:dyDescent="0.3">
      <c r="A9" s="277" t="s">
        <v>55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</row>
    <row r="10" spans="1:15" ht="19.5" thickBot="1" x14ac:dyDescent="0.35">
      <c r="A10" s="4" t="s">
        <v>0</v>
      </c>
      <c r="B10" s="185"/>
      <c r="C10" s="185"/>
      <c r="D10" s="274"/>
      <c r="E10" s="5">
        <v>893.8</v>
      </c>
      <c r="F10" s="185"/>
      <c r="G10" s="185"/>
      <c r="H10" s="185"/>
      <c r="I10" s="185"/>
      <c r="J10" s="185"/>
      <c r="K10" s="185"/>
      <c r="L10" s="185"/>
      <c r="M10" s="185"/>
      <c r="N10" s="185"/>
      <c r="O10" s="185"/>
    </row>
    <row r="11" spans="1:15" s="6" customFormat="1" ht="14.25" customHeight="1" x14ac:dyDescent="0.2">
      <c r="A11" s="278" t="s">
        <v>1</v>
      </c>
      <c r="B11" s="280" t="s">
        <v>2</v>
      </c>
      <c r="C11" s="283" t="s">
        <v>24</v>
      </c>
      <c r="D11" s="338" t="s">
        <v>118</v>
      </c>
      <c r="E11" s="283" t="s">
        <v>3</v>
      </c>
      <c r="F11" s="285" t="s">
        <v>4</v>
      </c>
      <c r="G11" s="287" t="s">
        <v>5</v>
      </c>
      <c r="H11" s="287"/>
      <c r="I11" s="287"/>
      <c r="J11" s="288"/>
      <c r="K11" s="285" t="s">
        <v>6</v>
      </c>
      <c r="L11" s="289" t="s">
        <v>5</v>
      </c>
      <c r="M11" s="289"/>
      <c r="N11" s="289"/>
      <c r="O11" s="290"/>
    </row>
    <row r="12" spans="1:15" s="6" customFormat="1" ht="37.5" customHeight="1" x14ac:dyDescent="0.2">
      <c r="A12" s="279"/>
      <c r="B12" s="281"/>
      <c r="C12" s="284"/>
      <c r="D12" s="339"/>
      <c r="E12" s="284"/>
      <c r="F12" s="286"/>
      <c r="G12" s="293" t="s">
        <v>7</v>
      </c>
      <c r="H12" s="293" t="s">
        <v>8</v>
      </c>
      <c r="I12" s="293" t="s">
        <v>9</v>
      </c>
      <c r="J12" s="292" t="s">
        <v>10</v>
      </c>
      <c r="K12" s="286"/>
      <c r="L12" s="291" t="s">
        <v>22</v>
      </c>
      <c r="M12" s="293" t="s">
        <v>11</v>
      </c>
      <c r="N12" s="291" t="s">
        <v>23</v>
      </c>
      <c r="O12" s="292" t="s">
        <v>12</v>
      </c>
    </row>
    <row r="13" spans="1:15" s="6" customFormat="1" ht="44.25" customHeight="1" thickBot="1" x14ac:dyDescent="0.25">
      <c r="A13" s="279"/>
      <c r="B13" s="282"/>
      <c r="C13" s="284"/>
      <c r="D13" s="340"/>
      <c r="E13" s="284"/>
      <c r="F13" s="286"/>
      <c r="G13" s="293"/>
      <c r="H13" s="293"/>
      <c r="I13" s="293"/>
      <c r="J13" s="292"/>
      <c r="K13" s="286"/>
      <c r="L13" s="291"/>
      <c r="M13" s="293"/>
      <c r="N13" s="291"/>
      <c r="O13" s="292"/>
    </row>
    <row r="14" spans="1:15" s="15" customFormat="1" ht="14.25" hidden="1" customHeight="1" x14ac:dyDescent="0.2">
      <c r="A14" s="7"/>
      <c r="B14" s="8"/>
      <c r="C14" s="9"/>
      <c r="D14" s="10"/>
      <c r="E14" s="10"/>
      <c r="F14" s="11"/>
      <c r="G14" s="12"/>
      <c r="H14" s="12"/>
      <c r="I14" s="12"/>
      <c r="J14" s="12"/>
      <c r="K14" s="13"/>
      <c r="L14" s="12"/>
      <c r="M14" s="12"/>
      <c r="N14" s="12"/>
      <c r="O14" s="14"/>
    </row>
    <row r="15" spans="1:15" hidden="1" x14ac:dyDescent="0.2">
      <c r="A15" s="16"/>
      <c r="B15" s="17"/>
      <c r="C15" s="18"/>
      <c r="D15" s="336"/>
      <c r="E15" s="19"/>
      <c r="F15" s="20"/>
      <c r="G15" s="21"/>
      <c r="H15" s="21"/>
      <c r="I15" s="21"/>
      <c r="J15" s="22"/>
      <c r="K15" s="23"/>
      <c r="L15" s="24"/>
      <c r="M15" s="24"/>
      <c r="N15" s="24"/>
      <c r="O15" s="25"/>
    </row>
    <row r="16" spans="1:15" hidden="1" x14ac:dyDescent="0.2">
      <c r="A16" s="16"/>
      <c r="B16" s="26"/>
      <c r="C16" s="18"/>
      <c r="D16" s="336"/>
      <c r="E16" s="19"/>
      <c r="F16" s="20"/>
      <c r="G16" s="21"/>
      <c r="H16" s="21"/>
      <c r="I16" s="21"/>
      <c r="J16" s="22"/>
      <c r="K16" s="23"/>
      <c r="L16" s="21"/>
      <c r="M16" s="21"/>
      <c r="N16" s="21"/>
      <c r="O16" s="22"/>
    </row>
    <row r="17" spans="1:15" ht="13.5" hidden="1" thickBot="1" x14ac:dyDescent="0.25">
      <c r="A17" s="27"/>
      <c r="B17" s="28"/>
      <c r="C17" s="29"/>
      <c r="D17" s="337"/>
      <c r="E17" s="30"/>
      <c r="F17" s="31"/>
      <c r="G17" s="32"/>
      <c r="H17" s="32"/>
      <c r="I17" s="32"/>
      <c r="J17" s="33"/>
      <c r="K17" s="34"/>
      <c r="L17" s="32"/>
      <c r="M17" s="32"/>
      <c r="N17" s="32"/>
      <c r="O17" s="33"/>
    </row>
    <row r="18" spans="1:15" s="46" customFormat="1" ht="13.5" hidden="1" thickBot="1" x14ac:dyDescent="0.25">
      <c r="A18" s="35"/>
      <c r="B18" s="36"/>
      <c r="C18" s="37"/>
      <c r="D18" s="39"/>
      <c r="E18" s="39"/>
      <c r="F18" s="40"/>
      <c r="G18" s="41"/>
      <c r="H18" s="41"/>
      <c r="I18" s="41"/>
      <c r="J18" s="42"/>
      <c r="K18" s="43"/>
      <c r="L18" s="44"/>
      <c r="M18" s="44"/>
      <c r="N18" s="44"/>
      <c r="O18" s="45"/>
    </row>
    <row r="19" spans="1:15" hidden="1" x14ac:dyDescent="0.2">
      <c r="A19" s="47"/>
      <c r="B19" s="48"/>
      <c r="C19" s="49"/>
      <c r="D19" s="49"/>
      <c r="E19" s="49"/>
      <c r="F19" s="49"/>
      <c r="G19" s="50"/>
      <c r="H19" s="50"/>
      <c r="I19" s="50"/>
      <c r="J19" s="50"/>
      <c r="K19" s="51"/>
      <c r="L19" s="52"/>
      <c r="M19" s="52"/>
      <c r="N19" s="52"/>
      <c r="O19" s="53"/>
    </row>
    <row r="20" spans="1:15" s="15" customFormat="1" ht="12.75" hidden="1" customHeight="1" x14ac:dyDescent="0.2">
      <c r="A20" s="54"/>
      <c r="B20" s="55"/>
      <c r="C20" s="56"/>
      <c r="D20" s="56"/>
      <c r="E20" s="56"/>
      <c r="F20" s="57"/>
      <c r="G20" s="58"/>
      <c r="H20" s="58"/>
      <c r="I20" s="58"/>
      <c r="J20" s="59"/>
      <c r="K20" s="57"/>
      <c r="L20" s="58"/>
      <c r="M20" s="58"/>
      <c r="N20" s="58"/>
      <c r="O20" s="59"/>
    </row>
    <row r="21" spans="1:15" hidden="1" x14ac:dyDescent="0.2">
      <c r="A21" s="16"/>
      <c r="B21" s="17"/>
      <c r="C21" s="60"/>
      <c r="D21" s="60"/>
      <c r="E21" s="60"/>
      <c r="F21" s="20"/>
      <c r="G21" s="21"/>
      <c r="H21" s="21"/>
      <c r="I21" s="21"/>
      <c r="J21" s="22"/>
      <c r="K21" s="23"/>
      <c r="L21" s="24"/>
      <c r="M21" s="24"/>
      <c r="N21" s="24"/>
      <c r="O21" s="25"/>
    </row>
    <row r="22" spans="1:15" hidden="1" x14ac:dyDescent="0.2">
      <c r="A22" s="16"/>
      <c r="B22" s="26"/>
      <c r="C22" s="60"/>
      <c r="D22" s="60"/>
      <c r="E22" s="60"/>
      <c r="F22" s="20"/>
      <c r="G22" s="21"/>
      <c r="H22" s="21"/>
      <c r="I22" s="21"/>
      <c r="J22" s="22"/>
      <c r="K22" s="23"/>
      <c r="L22" s="21"/>
      <c r="M22" s="21"/>
      <c r="N22" s="21"/>
      <c r="O22" s="22"/>
    </row>
    <row r="23" spans="1:15" ht="13.5" hidden="1" thickBot="1" x14ac:dyDescent="0.25">
      <c r="A23" s="27"/>
      <c r="B23" s="28"/>
      <c r="C23" s="61"/>
      <c r="D23" s="61"/>
      <c r="E23" s="61"/>
      <c r="F23" s="62"/>
      <c r="G23" s="63"/>
      <c r="H23" s="63"/>
      <c r="I23" s="63"/>
      <c r="J23" s="64"/>
      <c r="K23" s="65"/>
      <c r="L23" s="63"/>
      <c r="M23" s="63"/>
      <c r="N23" s="63"/>
      <c r="O23" s="64"/>
    </row>
    <row r="24" spans="1:15" ht="13.5" hidden="1" thickBot="1" x14ac:dyDescent="0.25">
      <c r="A24" s="66"/>
      <c r="B24" s="67"/>
      <c r="C24" s="37"/>
      <c r="D24" s="37"/>
      <c r="E24" s="37"/>
      <c r="F24" s="68"/>
      <c r="G24" s="38"/>
      <c r="H24" s="38"/>
      <c r="I24" s="38"/>
      <c r="J24" s="69"/>
      <c r="K24" s="65"/>
      <c r="L24" s="70"/>
      <c r="M24" s="70"/>
      <c r="N24" s="70"/>
      <c r="O24" s="71"/>
    </row>
    <row r="25" spans="1:15" hidden="1" x14ac:dyDescent="0.2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4"/>
      <c r="L25" s="73"/>
      <c r="M25" s="73"/>
      <c r="N25" s="73"/>
      <c r="O25" s="75"/>
    </row>
    <row r="26" spans="1:15" hidden="1" x14ac:dyDescent="0.2">
      <c r="A26" s="7"/>
      <c r="B26" s="8"/>
      <c r="C26" s="9"/>
      <c r="D26" s="9"/>
      <c r="E26" s="9"/>
      <c r="F26" s="11"/>
      <c r="G26" s="12"/>
      <c r="H26" s="12"/>
      <c r="I26" s="12"/>
      <c r="J26" s="12"/>
      <c r="K26" s="11"/>
      <c r="L26" s="12"/>
      <c r="M26" s="12"/>
      <c r="N26" s="12"/>
      <c r="O26" s="14"/>
    </row>
    <row r="27" spans="1:15" hidden="1" x14ac:dyDescent="0.2">
      <c r="A27" s="16"/>
      <c r="B27" s="17"/>
      <c r="C27" s="60"/>
      <c r="D27" s="60"/>
      <c r="E27" s="60"/>
      <c r="F27" s="20"/>
      <c r="G27" s="21"/>
      <c r="H27" s="21"/>
      <c r="I27" s="21"/>
      <c r="J27" s="22"/>
      <c r="K27" s="23"/>
      <c r="L27" s="24"/>
      <c r="M27" s="24"/>
      <c r="N27" s="24"/>
      <c r="O27" s="25"/>
    </row>
    <row r="28" spans="1:15" ht="26.25" hidden="1" customHeight="1" x14ac:dyDescent="0.2">
      <c r="A28" s="16"/>
      <c r="B28" s="26"/>
      <c r="C28" s="60"/>
      <c r="D28" s="60"/>
      <c r="E28" s="60"/>
      <c r="F28" s="20"/>
      <c r="G28" s="21"/>
      <c r="H28" s="21"/>
      <c r="I28" s="21"/>
      <c r="J28" s="22"/>
      <c r="K28" s="23"/>
      <c r="L28" s="21"/>
      <c r="M28" s="21"/>
      <c r="N28" s="21"/>
      <c r="O28" s="22"/>
    </row>
    <row r="29" spans="1:15" ht="13.5" hidden="1" thickBot="1" x14ac:dyDescent="0.25">
      <c r="A29" s="27"/>
      <c r="B29" s="28"/>
      <c r="C29" s="61"/>
      <c r="D29" s="61"/>
      <c r="E29" s="61"/>
      <c r="F29" s="62"/>
      <c r="G29" s="63"/>
      <c r="H29" s="63"/>
      <c r="I29" s="63"/>
      <c r="J29" s="64"/>
      <c r="K29" s="65"/>
      <c r="L29" s="63"/>
      <c r="M29" s="63"/>
      <c r="N29" s="63"/>
      <c r="O29" s="64"/>
    </row>
    <row r="30" spans="1:15" ht="13.5" hidden="1" thickBot="1" x14ac:dyDescent="0.25">
      <c r="A30" s="66"/>
      <c r="B30" s="67"/>
      <c r="C30" s="37"/>
      <c r="D30" s="37"/>
      <c r="E30" s="37"/>
      <c r="F30" s="68"/>
      <c r="G30" s="38"/>
      <c r="H30" s="38"/>
      <c r="I30" s="38"/>
      <c r="J30" s="69"/>
      <c r="K30" s="62"/>
      <c r="L30" s="70"/>
      <c r="M30" s="70"/>
      <c r="N30" s="70"/>
      <c r="O30" s="71"/>
    </row>
    <row r="31" spans="1:15" ht="13.5" thickBot="1" x14ac:dyDescent="0.25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4"/>
      <c r="L31" s="73"/>
      <c r="M31" s="73"/>
      <c r="N31" s="73"/>
      <c r="O31" s="75"/>
    </row>
    <row r="32" spans="1:15" s="110" customFormat="1" ht="18" customHeight="1" thickBot="1" x14ac:dyDescent="0.25">
      <c r="A32" s="104" t="s">
        <v>13</v>
      </c>
      <c r="B32" s="105"/>
      <c r="C32" s="106">
        <f>E32+D32</f>
        <v>32.619999999999997</v>
      </c>
      <c r="D32" s="106">
        <v>1.35</v>
      </c>
      <c r="E32" s="106">
        <f>F32+K32</f>
        <v>31.27</v>
      </c>
      <c r="F32" s="106">
        <f>G32+H32+I32+J32</f>
        <v>16.54</v>
      </c>
      <c r="G32" s="107">
        <v>8.25</v>
      </c>
      <c r="H32" s="108">
        <v>5.86</v>
      </c>
      <c r="I32" s="108">
        <v>2</v>
      </c>
      <c r="J32" s="108">
        <v>0.43</v>
      </c>
      <c r="K32" s="106">
        <f>L32+M32+N32+O32</f>
        <v>14.73</v>
      </c>
      <c r="L32" s="107">
        <v>2.12</v>
      </c>
      <c r="M32" s="108">
        <v>9.6</v>
      </c>
      <c r="N32" s="108">
        <v>0.35</v>
      </c>
      <c r="O32" s="109">
        <v>2.66</v>
      </c>
    </row>
    <row r="33" spans="1:15" ht="24.75" customHeight="1" thickBot="1" x14ac:dyDescent="0.25">
      <c r="A33" s="16" t="s">
        <v>122</v>
      </c>
      <c r="B33" s="17">
        <v>1</v>
      </c>
      <c r="C33" s="76">
        <f>C32*E10*12</f>
        <v>349869.1</v>
      </c>
      <c r="D33" s="76">
        <f>D32*E10*12</f>
        <v>14479.6</v>
      </c>
      <c r="E33" s="60">
        <f>F33+K33</f>
        <v>335389</v>
      </c>
      <c r="F33" s="60">
        <f>G33+H33+I33+J33</f>
        <v>177401</v>
      </c>
      <c r="G33" s="77">
        <f>G32/C32*C33</f>
        <v>88486</v>
      </c>
      <c r="H33" s="21">
        <f>H32/C32*C33</f>
        <v>62852</v>
      </c>
      <c r="I33" s="21">
        <f>I32/C32*C33</f>
        <v>21451</v>
      </c>
      <c r="J33" s="22">
        <f>J32/C32*C33</f>
        <v>4612</v>
      </c>
      <c r="K33" s="124">
        <f>L33+M33+N33+O33</f>
        <v>157988</v>
      </c>
      <c r="L33" s="78">
        <f>L32/C32*C33</f>
        <v>22738</v>
      </c>
      <c r="M33" s="24">
        <f>M32/C32*C33</f>
        <v>102966</v>
      </c>
      <c r="N33" s="24">
        <f>N32/C32*C33</f>
        <v>3754</v>
      </c>
      <c r="O33" s="25">
        <f>O32/C32*C33</f>
        <v>28530</v>
      </c>
    </row>
    <row r="34" spans="1:15" ht="26.25" customHeight="1" thickBot="1" x14ac:dyDescent="0.25">
      <c r="A34" s="117" t="s">
        <v>121</v>
      </c>
      <c r="B34" s="118">
        <f>(C34/C33)%*100</f>
        <v>0.73640000000000005</v>
      </c>
      <c r="C34" s="119">
        <v>257646.1</v>
      </c>
      <c r="D34" s="119">
        <f>D32/C32*C34</f>
        <v>10662.9</v>
      </c>
      <c r="E34" s="120">
        <f>F34+K34</f>
        <v>246984</v>
      </c>
      <c r="F34" s="120">
        <f>G34+H34+I34+J34</f>
        <v>130640</v>
      </c>
      <c r="G34" s="121">
        <f>G32/C32*C34</f>
        <v>65162</v>
      </c>
      <c r="H34" s="122">
        <f>H32/C32*C34</f>
        <v>46285</v>
      </c>
      <c r="I34" s="122">
        <f>I32/C32*C34</f>
        <v>15797</v>
      </c>
      <c r="J34" s="123">
        <f>J32/C32*C34</f>
        <v>3396</v>
      </c>
      <c r="K34" s="125">
        <f t="shared" ref="K34:K36" si="0">L34+M34+N34+O34</f>
        <v>116344</v>
      </c>
      <c r="L34" s="121">
        <f>L32/C32*C34</f>
        <v>16745</v>
      </c>
      <c r="M34" s="122">
        <f>M32/C32*C34</f>
        <v>75825</v>
      </c>
      <c r="N34" s="122">
        <f>N32/C32*C34</f>
        <v>2764</v>
      </c>
      <c r="O34" s="123">
        <f>O32/C32*C34</f>
        <v>21010</v>
      </c>
    </row>
    <row r="35" spans="1:15" ht="34.5" customHeight="1" thickBot="1" x14ac:dyDescent="0.25">
      <c r="A35" s="111" t="s">
        <v>120</v>
      </c>
      <c r="B35" s="112"/>
      <c r="C35" s="113">
        <f>E35</f>
        <v>348798</v>
      </c>
      <c r="D35" s="113">
        <f>D33</f>
        <v>14480</v>
      </c>
      <c r="E35" s="113">
        <f>F35+K35</f>
        <v>348798</v>
      </c>
      <c r="F35" s="113">
        <f>G35+H35+I35+J35</f>
        <v>190810</v>
      </c>
      <c r="G35" s="114">
        <f>99232.09+3217.68</f>
        <v>102450</v>
      </c>
      <c r="H35" s="115">
        <f>57887.86+21746.15</f>
        <v>79634</v>
      </c>
      <c r="I35" s="115">
        <f>3156.99+5569</f>
        <v>8726</v>
      </c>
      <c r="J35" s="116"/>
      <c r="K35" s="126">
        <f t="shared" si="0"/>
        <v>157988</v>
      </c>
      <c r="L35" s="114">
        <f t="shared" ref="L35:O35" si="1">L33</f>
        <v>22738</v>
      </c>
      <c r="M35" s="115">
        <f t="shared" si="1"/>
        <v>102966</v>
      </c>
      <c r="N35" s="115">
        <f t="shared" si="1"/>
        <v>3754</v>
      </c>
      <c r="O35" s="116">
        <f t="shared" si="1"/>
        <v>28530</v>
      </c>
    </row>
    <row r="36" spans="1:15" ht="24.75" customHeight="1" thickBot="1" x14ac:dyDescent="0.25">
      <c r="A36" s="66" t="s">
        <v>14</v>
      </c>
      <c r="B36" s="67"/>
      <c r="C36" s="79">
        <f>C35-C34</f>
        <v>91152</v>
      </c>
      <c r="D36" s="79"/>
      <c r="E36" s="79">
        <f>F36+K36</f>
        <v>101814</v>
      </c>
      <c r="F36" s="79">
        <f>G36+H36+I36+J36</f>
        <v>60170</v>
      </c>
      <c r="G36" s="80">
        <f>G35-G34</f>
        <v>37288</v>
      </c>
      <c r="H36" s="38">
        <f>H35-H34</f>
        <v>33349</v>
      </c>
      <c r="I36" s="38">
        <f>I35-I34</f>
        <v>-7071</v>
      </c>
      <c r="J36" s="69">
        <f>J35-J34</f>
        <v>-3396</v>
      </c>
      <c r="K36" s="184">
        <f t="shared" si="0"/>
        <v>41644</v>
      </c>
      <c r="L36" s="81">
        <f>L35-L34</f>
        <v>5993</v>
      </c>
      <c r="M36" s="82">
        <f t="shared" ref="M36:O36" si="2">M35-M34</f>
        <v>27141</v>
      </c>
      <c r="N36" s="82">
        <f t="shared" si="2"/>
        <v>990</v>
      </c>
      <c r="O36" s="103">
        <f t="shared" si="2"/>
        <v>7520</v>
      </c>
    </row>
    <row r="37" spans="1:15" s="2" customFormat="1" ht="24" customHeight="1" thickBot="1" x14ac:dyDescent="0.25">
      <c r="A37" s="294" t="s">
        <v>119</v>
      </c>
      <c r="B37" s="295"/>
      <c r="C37" s="295"/>
      <c r="D37" s="295"/>
      <c r="E37" s="295"/>
      <c r="F37" s="296">
        <v>121147.21</v>
      </c>
      <c r="G37" s="297"/>
      <c r="H37" s="73"/>
      <c r="I37" s="73"/>
      <c r="J37" s="73"/>
      <c r="K37" s="83"/>
      <c r="L37" s="73"/>
      <c r="M37" s="73"/>
      <c r="N37" s="73"/>
      <c r="O37" s="73"/>
    </row>
    <row r="39" spans="1:15" s="2" customFormat="1" ht="12.75" hidden="1" customHeight="1" x14ac:dyDescent="0.2">
      <c r="A39" s="298" t="s">
        <v>15</v>
      </c>
      <c r="B39" s="301" t="s">
        <v>16</v>
      </c>
      <c r="C39" s="304"/>
      <c r="D39" s="275"/>
      <c r="E39" s="304"/>
      <c r="F39" s="304"/>
      <c r="G39" s="305"/>
      <c r="H39" s="305"/>
      <c r="I39" s="305"/>
      <c r="J39" s="305"/>
      <c r="K39" s="304"/>
      <c r="L39" s="305"/>
      <c r="M39" s="305"/>
      <c r="N39" s="305"/>
      <c r="O39" s="305"/>
    </row>
    <row r="40" spans="1:15" s="2" customFormat="1" ht="12.75" hidden="1" customHeight="1" x14ac:dyDescent="0.2">
      <c r="A40" s="299"/>
      <c r="B40" s="302"/>
      <c r="C40" s="304"/>
      <c r="D40" s="275"/>
      <c r="E40" s="304"/>
      <c r="F40" s="304"/>
      <c r="G40" s="306"/>
      <c r="H40" s="306"/>
      <c r="I40" s="306"/>
      <c r="J40" s="306"/>
      <c r="K40" s="304"/>
      <c r="L40" s="306"/>
      <c r="M40" s="306"/>
      <c r="N40" s="306"/>
      <c r="O40" s="306"/>
    </row>
    <row r="41" spans="1:15" s="84" customFormat="1" ht="60" hidden="1" customHeight="1" x14ac:dyDescent="0.2">
      <c r="A41" s="300"/>
      <c r="B41" s="303"/>
      <c r="C41" s="304"/>
      <c r="D41" s="275"/>
      <c r="E41" s="304"/>
      <c r="F41" s="304"/>
      <c r="G41" s="306"/>
      <c r="H41" s="306"/>
      <c r="I41" s="306"/>
      <c r="J41" s="306"/>
      <c r="K41" s="304"/>
      <c r="L41" s="306"/>
      <c r="M41" s="306"/>
      <c r="N41" s="306"/>
      <c r="O41" s="306"/>
    </row>
    <row r="42" spans="1:15" hidden="1" x14ac:dyDescent="0.2">
      <c r="A42" s="85" t="s">
        <v>13</v>
      </c>
      <c r="B42" s="86">
        <f>2.2</f>
        <v>2.2000000000000002</v>
      </c>
      <c r="C42" s="87"/>
      <c r="D42" s="87"/>
      <c r="E42" s="88"/>
      <c r="F42" s="89"/>
      <c r="G42" s="89"/>
      <c r="H42" s="89"/>
      <c r="I42" s="89"/>
      <c r="J42" s="89"/>
      <c r="K42" s="88"/>
      <c r="L42" s="89"/>
      <c r="M42" s="89"/>
      <c r="N42" s="89"/>
      <c r="O42" s="89"/>
    </row>
    <row r="43" spans="1:15" s="84" customFormat="1" ht="31.5" hidden="1" x14ac:dyDescent="0.2">
      <c r="A43" s="90" t="s">
        <v>17</v>
      </c>
      <c r="B43" s="91">
        <f>'[1]8 марта,8,10,12'!$G$272</f>
        <v>47995</v>
      </c>
      <c r="C43" s="92"/>
      <c r="D43" s="92"/>
      <c r="E43" s="49"/>
      <c r="F43" s="49"/>
      <c r="G43" s="93"/>
      <c r="H43" s="93"/>
      <c r="I43" s="93"/>
      <c r="J43" s="93"/>
      <c r="K43" s="94"/>
      <c r="L43" s="93"/>
      <c r="M43" s="93"/>
      <c r="N43" s="93"/>
      <c r="O43" s="93"/>
    </row>
    <row r="44" spans="1:15" s="2" customFormat="1" ht="31.5" hidden="1" x14ac:dyDescent="0.2">
      <c r="A44" s="95" t="s">
        <v>18</v>
      </c>
      <c r="B44" s="96">
        <f>'[1]8 марта,8,10,12'!$K$272</f>
        <v>33417</v>
      </c>
      <c r="C44" s="92"/>
      <c r="D44" s="92"/>
      <c r="E44" s="49"/>
      <c r="F44" s="49"/>
      <c r="G44" s="93"/>
      <c r="H44" s="93"/>
      <c r="I44" s="93"/>
      <c r="J44" s="93"/>
      <c r="K44" s="94"/>
      <c r="L44" s="93"/>
      <c r="M44" s="93"/>
      <c r="N44" s="93"/>
      <c r="O44" s="93"/>
    </row>
    <row r="45" spans="1:15" s="2" customFormat="1" ht="31.5" hidden="1" x14ac:dyDescent="0.2">
      <c r="A45" s="97" t="s">
        <v>19</v>
      </c>
      <c r="B45" s="98">
        <f>B43</f>
        <v>47995</v>
      </c>
      <c r="C45" s="92"/>
      <c r="D45" s="92"/>
      <c r="E45" s="49"/>
      <c r="F45" s="49"/>
      <c r="G45" s="93"/>
      <c r="H45" s="93"/>
      <c r="I45" s="93"/>
      <c r="J45" s="93"/>
      <c r="K45" s="94"/>
      <c r="L45" s="93"/>
      <c r="M45" s="93"/>
      <c r="N45" s="93"/>
      <c r="O45" s="93"/>
    </row>
    <row r="46" spans="1:15" s="2" customFormat="1" ht="21.75" hidden="1" thickBot="1" x14ac:dyDescent="0.25">
      <c r="A46" s="99" t="s">
        <v>14</v>
      </c>
      <c r="B46" s="100">
        <f>B45-B44</f>
        <v>14578</v>
      </c>
      <c r="C46" s="101"/>
      <c r="D46" s="101"/>
      <c r="E46" s="49"/>
      <c r="F46" s="49"/>
      <c r="G46" s="50"/>
      <c r="H46" s="50"/>
      <c r="I46" s="50"/>
      <c r="J46" s="50"/>
      <c r="K46" s="94"/>
      <c r="L46" s="52"/>
      <c r="M46" s="52"/>
      <c r="N46" s="52"/>
      <c r="O46" s="52"/>
    </row>
    <row r="47" spans="1:15" s="2" customFormat="1" ht="18.75" hidden="1" customHeight="1" x14ac:dyDescent="0.2">
      <c r="A47" s="102"/>
      <c r="B47" s="50"/>
      <c r="C47" s="101"/>
      <c r="D47" s="101"/>
      <c r="E47" s="49"/>
      <c r="F47" s="49"/>
      <c r="G47" s="50"/>
      <c r="H47" s="50"/>
      <c r="I47" s="50"/>
      <c r="J47" s="50"/>
      <c r="K47" s="94"/>
      <c r="L47" s="52"/>
      <c r="M47" s="52"/>
      <c r="N47" s="52"/>
      <c r="O47" s="52"/>
    </row>
    <row r="48" spans="1:15" x14ac:dyDescent="0.2">
      <c r="B48" s="1" t="s">
        <v>20</v>
      </c>
      <c r="C48" s="46"/>
      <c r="D48" s="46"/>
      <c r="I48" s="1" t="s">
        <v>21</v>
      </c>
    </row>
    <row r="50" spans="2:10" x14ac:dyDescent="0.2">
      <c r="B50" s="1" t="s">
        <v>52</v>
      </c>
      <c r="I50" s="307" t="s">
        <v>117</v>
      </c>
      <c r="J50" s="307"/>
    </row>
    <row r="52" spans="2:10" x14ac:dyDescent="0.2">
      <c r="B52" s="1" t="s">
        <v>53</v>
      </c>
      <c r="I52" s="1" t="s">
        <v>54</v>
      </c>
    </row>
  </sheetData>
  <mergeCells count="38">
    <mergeCell ref="D11:D13"/>
    <mergeCell ref="L12:L13"/>
    <mergeCell ref="M12:M13"/>
    <mergeCell ref="I50:J50"/>
    <mergeCell ref="K39:K41"/>
    <mergeCell ref="L39:O39"/>
    <mergeCell ref="I40:I41"/>
    <mergeCell ref="J40:J41"/>
    <mergeCell ref="L40:L41"/>
    <mergeCell ref="M40:M41"/>
    <mergeCell ref="N40:N41"/>
    <mergeCell ref="O40:O41"/>
    <mergeCell ref="A37:E37"/>
    <mergeCell ref="F37:G37"/>
    <mergeCell ref="A39:A41"/>
    <mergeCell ref="B39:B41"/>
    <mergeCell ref="C39:C41"/>
    <mergeCell ref="E39:E41"/>
    <mergeCell ref="F39:F41"/>
    <mergeCell ref="G39:J39"/>
    <mergeCell ref="G40:G41"/>
    <mergeCell ref="H40:H41"/>
    <mergeCell ref="A8:O8"/>
    <mergeCell ref="A9:O9"/>
    <mergeCell ref="A11:A13"/>
    <mergeCell ref="B11:B13"/>
    <mergeCell ref="C11:C13"/>
    <mergeCell ref="E11:E13"/>
    <mergeCell ref="F11:F13"/>
    <mergeCell ref="G11:J11"/>
    <mergeCell ref="K11:K13"/>
    <mergeCell ref="L11:O11"/>
    <mergeCell ref="N12:N13"/>
    <mergeCell ref="O12:O13"/>
    <mergeCell ref="G12:G13"/>
    <mergeCell ref="H12:H13"/>
    <mergeCell ref="I12:I13"/>
    <mergeCell ref="J12:J13"/>
  </mergeCells>
  <pageMargins left="0.11811023622047245" right="0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K11" sqref="K11"/>
    </sheetView>
  </sheetViews>
  <sheetFormatPr defaultRowHeight="12.75" x14ac:dyDescent="0.2"/>
  <cols>
    <col min="1" max="1" width="6.28515625" style="127" customWidth="1"/>
    <col min="2" max="2" width="8.85546875" style="128" customWidth="1"/>
    <col min="3" max="3" width="48.5703125" style="129" customWidth="1"/>
    <col min="4" max="4" width="7.85546875" style="130" customWidth="1"/>
    <col min="5" max="5" width="10" style="130" customWidth="1"/>
    <col min="6" max="6" width="11.42578125" style="131" customWidth="1"/>
    <col min="7" max="7" width="9.7109375" style="132" customWidth="1"/>
    <col min="257" max="257" width="6.28515625" customWidth="1"/>
    <col min="258" max="258" width="8.85546875" customWidth="1"/>
    <col min="259" max="259" width="33.140625" customWidth="1"/>
    <col min="260" max="260" width="7.85546875" customWidth="1"/>
    <col min="261" max="261" width="10" customWidth="1"/>
    <col min="262" max="262" width="11.42578125" customWidth="1"/>
    <col min="263" max="263" width="12.85546875" customWidth="1"/>
    <col min="513" max="513" width="6.28515625" customWidth="1"/>
    <col min="514" max="514" width="8.85546875" customWidth="1"/>
    <col min="515" max="515" width="33.140625" customWidth="1"/>
    <col min="516" max="516" width="7.85546875" customWidth="1"/>
    <col min="517" max="517" width="10" customWidth="1"/>
    <col min="518" max="518" width="11.42578125" customWidth="1"/>
    <col min="519" max="519" width="12.85546875" customWidth="1"/>
    <col min="769" max="769" width="6.28515625" customWidth="1"/>
    <col min="770" max="770" width="8.85546875" customWidth="1"/>
    <col min="771" max="771" width="33.140625" customWidth="1"/>
    <col min="772" max="772" width="7.85546875" customWidth="1"/>
    <col min="773" max="773" width="10" customWidth="1"/>
    <col min="774" max="774" width="11.42578125" customWidth="1"/>
    <col min="775" max="775" width="12.85546875" customWidth="1"/>
    <col min="1025" max="1025" width="6.28515625" customWidth="1"/>
    <col min="1026" max="1026" width="8.85546875" customWidth="1"/>
    <col min="1027" max="1027" width="33.140625" customWidth="1"/>
    <col min="1028" max="1028" width="7.85546875" customWidth="1"/>
    <col min="1029" max="1029" width="10" customWidth="1"/>
    <col min="1030" max="1030" width="11.42578125" customWidth="1"/>
    <col min="1031" max="1031" width="12.85546875" customWidth="1"/>
    <col min="1281" max="1281" width="6.28515625" customWidth="1"/>
    <col min="1282" max="1282" width="8.85546875" customWidth="1"/>
    <col min="1283" max="1283" width="33.140625" customWidth="1"/>
    <col min="1284" max="1284" width="7.85546875" customWidth="1"/>
    <col min="1285" max="1285" width="10" customWidth="1"/>
    <col min="1286" max="1286" width="11.42578125" customWidth="1"/>
    <col min="1287" max="1287" width="12.85546875" customWidth="1"/>
    <col min="1537" max="1537" width="6.28515625" customWidth="1"/>
    <col min="1538" max="1538" width="8.85546875" customWidth="1"/>
    <col min="1539" max="1539" width="33.140625" customWidth="1"/>
    <col min="1540" max="1540" width="7.85546875" customWidth="1"/>
    <col min="1541" max="1541" width="10" customWidth="1"/>
    <col min="1542" max="1542" width="11.42578125" customWidth="1"/>
    <col min="1543" max="1543" width="12.85546875" customWidth="1"/>
    <col min="1793" max="1793" width="6.28515625" customWidth="1"/>
    <col min="1794" max="1794" width="8.85546875" customWidth="1"/>
    <col min="1795" max="1795" width="33.140625" customWidth="1"/>
    <col min="1796" max="1796" width="7.85546875" customWidth="1"/>
    <col min="1797" max="1797" width="10" customWidth="1"/>
    <col min="1798" max="1798" width="11.42578125" customWidth="1"/>
    <col min="1799" max="1799" width="12.85546875" customWidth="1"/>
    <col min="2049" max="2049" width="6.28515625" customWidth="1"/>
    <col min="2050" max="2050" width="8.85546875" customWidth="1"/>
    <col min="2051" max="2051" width="33.140625" customWidth="1"/>
    <col min="2052" max="2052" width="7.85546875" customWidth="1"/>
    <col min="2053" max="2053" width="10" customWidth="1"/>
    <col min="2054" max="2054" width="11.42578125" customWidth="1"/>
    <col min="2055" max="2055" width="12.85546875" customWidth="1"/>
    <col min="2305" max="2305" width="6.28515625" customWidth="1"/>
    <col min="2306" max="2306" width="8.85546875" customWidth="1"/>
    <col min="2307" max="2307" width="33.140625" customWidth="1"/>
    <col min="2308" max="2308" width="7.85546875" customWidth="1"/>
    <col min="2309" max="2309" width="10" customWidth="1"/>
    <col min="2310" max="2310" width="11.42578125" customWidth="1"/>
    <col min="2311" max="2311" width="12.85546875" customWidth="1"/>
    <col min="2561" max="2561" width="6.28515625" customWidth="1"/>
    <col min="2562" max="2562" width="8.85546875" customWidth="1"/>
    <col min="2563" max="2563" width="33.140625" customWidth="1"/>
    <col min="2564" max="2564" width="7.85546875" customWidth="1"/>
    <col min="2565" max="2565" width="10" customWidth="1"/>
    <col min="2566" max="2566" width="11.42578125" customWidth="1"/>
    <col min="2567" max="2567" width="12.85546875" customWidth="1"/>
    <col min="2817" max="2817" width="6.28515625" customWidth="1"/>
    <col min="2818" max="2818" width="8.85546875" customWidth="1"/>
    <col min="2819" max="2819" width="33.140625" customWidth="1"/>
    <col min="2820" max="2820" width="7.85546875" customWidth="1"/>
    <col min="2821" max="2821" width="10" customWidth="1"/>
    <col min="2822" max="2822" width="11.42578125" customWidth="1"/>
    <col min="2823" max="2823" width="12.85546875" customWidth="1"/>
    <col min="3073" max="3073" width="6.28515625" customWidth="1"/>
    <col min="3074" max="3074" width="8.85546875" customWidth="1"/>
    <col min="3075" max="3075" width="33.140625" customWidth="1"/>
    <col min="3076" max="3076" width="7.85546875" customWidth="1"/>
    <col min="3077" max="3077" width="10" customWidth="1"/>
    <col min="3078" max="3078" width="11.42578125" customWidth="1"/>
    <col min="3079" max="3079" width="12.85546875" customWidth="1"/>
    <col min="3329" max="3329" width="6.28515625" customWidth="1"/>
    <col min="3330" max="3330" width="8.85546875" customWidth="1"/>
    <col min="3331" max="3331" width="33.140625" customWidth="1"/>
    <col min="3332" max="3332" width="7.85546875" customWidth="1"/>
    <col min="3333" max="3333" width="10" customWidth="1"/>
    <col min="3334" max="3334" width="11.42578125" customWidth="1"/>
    <col min="3335" max="3335" width="12.85546875" customWidth="1"/>
    <col min="3585" max="3585" width="6.28515625" customWidth="1"/>
    <col min="3586" max="3586" width="8.85546875" customWidth="1"/>
    <col min="3587" max="3587" width="33.140625" customWidth="1"/>
    <col min="3588" max="3588" width="7.85546875" customWidth="1"/>
    <col min="3589" max="3589" width="10" customWidth="1"/>
    <col min="3590" max="3590" width="11.42578125" customWidth="1"/>
    <col min="3591" max="3591" width="12.85546875" customWidth="1"/>
    <col min="3841" max="3841" width="6.28515625" customWidth="1"/>
    <col min="3842" max="3842" width="8.85546875" customWidth="1"/>
    <col min="3843" max="3843" width="33.140625" customWidth="1"/>
    <col min="3844" max="3844" width="7.85546875" customWidth="1"/>
    <col min="3845" max="3845" width="10" customWidth="1"/>
    <col min="3846" max="3846" width="11.42578125" customWidth="1"/>
    <col min="3847" max="3847" width="12.85546875" customWidth="1"/>
    <col min="4097" max="4097" width="6.28515625" customWidth="1"/>
    <col min="4098" max="4098" width="8.85546875" customWidth="1"/>
    <col min="4099" max="4099" width="33.140625" customWidth="1"/>
    <col min="4100" max="4100" width="7.85546875" customWidth="1"/>
    <col min="4101" max="4101" width="10" customWidth="1"/>
    <col min="4102" max="4102" width="11.42578125" customWidth="1"/>
    <col min="4103" max="4103" width="12.85546875" customWidth="1"/>
    <col min="4353" max="4353" width="6.28515625" customWidth="1"/>
    <col min="4354" max="4354" width="8.85546875" customWidth="1"/>
    <col min="4355" max="4355" width="33.140625" customWidth="1"/>
    <col min="4356" max="4356" width="7.85546875" customWidth="1"/>
    <col min="4357" max="4357" width="10" customWidth="1"/>
    <col min="4358" max="4358" width="11.42578125" customWidth="1"/>
    <col min="4359" max="4359" width="12.85546875" customWidth="1"/>
    <col min="4609" max="4609" width="6.28515625" customWidth="1"/>
    <col min="4610" max="4610" width="8.85546875" customWidth="1"/>
    <col min="4611" max="4611" width="33.140625" customWidth="1"/>
    <col min="4612" max="4612" width="7.85546875" customWidth="1"/>
    <col min="4613" max="4613" width="10" customWidth="1"/>
    <col min="4614" max="4614" width="11.42578125" customWidth="1"/>
    <col min="4615" max="4615" width="12.85546875" customWidth="1"/>
    <col min="4865" max="4865" width="6.28515625" customWidth="1"/>
    <col min="4866" max="4866" width="8.85546875" customWidth="1"/>
    <col min="4867" max="4867" width="33.140625" customWidth="1"/>
    <col min="4868" max="4868" width="7.85546875" customWidth="1"/>
    <col min="4869" max="4869" width="10" customWidth="1"/>
    <col min="4870" max="4870" width="11.42578125" customWidth="1"/>
    <col min="4871" max="4871" width="12.85546875" customWidth="1"/>
    <col min="5121" max="5121" width="6.28515625" customWidth="1"/>
    <col min="5122" max="5122" width="8.85546875" customWidth="1"/>
    <col min="5123" max="5123" width="33.140625" customWidth="1"/>
    <col min="5124" max="5124" width="7.85546875" customWidth="1"/>
    <col min="5125" max="5125" width="10" customWidth="1"/>
    <col min="5126" max="5126" width="11.42578125" customWidth="1"/>
    <col min="5127" max="5127" width="12.85546875" customWidth="1"/>
    <col min="5377" max="5377" width="6.28515625" customWidth="1"/>
    <col min="5378" max="5378" width="8.85546875" customWidth="1"/>
    <col min="5379" max="5379" width="33.140625" customWidth="1"/>
    <col min="5380" max="5380" width="7.85546875" customWidth="1"/>
    <col min="5381" max="5381" width="10" customWidth="1"/>
    <col min="5382" max="5382" width="11.42578125" customWidth="1"/>
    <col min="5383" max="5383" width="12.85546875" customWidth="1"/>
    <col min="5633" max="5633" width="6.28515625" customWidth="1"/>
    <col min="5634" max="5634" width="8.85546875" customWidth="1"/>
    <col min="5635" max="5635" width="33.140625" customWidth="1"/>
    <col min="5636" max="5636" width="7.85546875" customWidth="1"/>
    <col min="5637" max="5637" width="10" customWidth="1"/>
    <col min="5638" max="5638" width="11.42578125" customWidth="1"/>
    <col min="5639" max="5639" width="12.85546875" customWidth="1"/>
    <col min="5889" max="5889" width="6.28515625" customWidth="1"/>
    <col min="5890" max="5890" width="8.85546875" customWidth="1"/>
    <col min="5891" max="5891" width="33.140625" customWidth="1"/>
    <col min="5892" max="5892" width="7.85546875" customWidth="1"/>
    <col min="5893" max="5893" width="10" customWidth="1"/>
    <col min="5894" max="5894" width="11.42578125" customWidth="1"/>
    <col min="5895" max="5895" width="12.85546875" customWidth="1"/>
    <col min="6145" max="6145" width="6.28515625" customWidth="1"/>
    <col min="6146" max="6146" width="8.85546875" customWidth="1"/>
    <col min="6147" max="6147" width="33.140625" customWidth="1"/>
    <col min="6148" max="6148" width="7.85546875" customWidth="1"/>
    <col min="6149" max="6149" width="10" customWidth="1"/>
    <col min="6150" max="6150" width="11.42578125" customWidth="1"/>
    <col min="6151" max="6151" width="12.85546875" customWidth="1"/>
    <col min="6401" max="6401" width="6.28515625" customWidth="1"/>
    <col min="6402" max="6402" width="8.85546875" customWidth="1"/>
    <col min="6403" max="6403" width="33.140625" customWidth="1"/>
    <col min="6404" max="6404" width="7.85546875" customWidth="1"/>
    <col min="6405" max="6405" width="10" customWidth="1"/>
    <col min="6406" max="6406" width="11.42578125" customWidth="1"/>
    <col min="6407" max="6407" width="12.85546875" customWidth="1"/>
    <col min="6657" max="6657" width="6.28515625" customWidth="1"/>
    <col min="6658" max="6658" width="8.85546875" customWidth="1"/>
    <col min="6659" max="6659" width="33.140625" customWidth="1"/>
    <col min="6660" max="6660" width="7.85546875" customWidth="1"/>
    <col min="6661" max="6661" width="10" customWidth="1"/>
    <col min="6662" max="6662" width="11.42578125" customWidth="1"/>
    <col min="6663" max="6663" width="12.85546875" customWidth="1"/>
    <col min="6913" max="6913" width="6.28515625" customWidth="1"/>
    <col min="6914" max="6914" width="8.85546875" customWidth="1"/>
    <col min="6915" max="6915" width="33.140625" customWidth="1"/>
    <col min="6916" max="6916" width="7.85546875" customWidth="1"/>
    <col min="6917" max="6917" width="10" customWidth="1"/>
    <col min="6918" max="6918" width="11.42578125" customWidth="1"/>
    <col min="6919" max="6919" width="12.85546875" customWidth="1"/>
    <col min="7169" max="7169" width="6.28515625" customWidth="1"/>
    <col min="7170" max="7170" width="8.85546875" customWidth="1"/>
    <col min="7171" max="7171" width="33.140625" customWidth="1"/>
    <col min="7172" max="7172" width="7.85546875" customWidth="1"/>
    <col min="7173" max="7173" width="10" customWidth="1"/>
    <col min="7174" max="7174" width="11.42578125" customWidth="1"/>
    <col min="7175" max="7175" width="12.85546875" customWidth="1"/>
    <col min="7425" max="7425" width="6.28515625" customWidth="1"/>
    <col min="7426" max="7426" width="8.85546875" customWidth="1"/>
    <col min="7427" max="7427" width="33.140625" customWidth="1"/>
    <col min="7428" max="7428" width="7.85546875" customWidth="1"/>
    <col min="7429" max="7429" width="10" customWidth="1"/>
    <col min="7430" max="7430" width="11.42578125" customWidth="1"/>
    <col min="7431" max="7431" width="12.85546875" customWidth="1"/>
    <col min="7681" max="7681" width="6.28515625" customWidth="1"/>
    <col min="7682" max="7682" width="8.85546875" customWidth="1"/>
    <col min="7683" max="7683" width="33.140625" customWidth="1"/>
    <col min="7684" max="7684" width="7.85546875" customWidth="1"/>
    <col min="7685" max="7685" width="10" customWidth="1"/>
    <col min="7686" max="7686" width="11.42578125" customWidth="1"/>
    <col min="7687" max="7687" width="12.85546875" customWidth="1"/>
    <col min="7937" max="7937" width="6.28515625" customWidth="1"/>
    <col min="7938" max="7938" width="8.85546875" customWidth="1"/>
    <col min="7939" max="7939" width="33.140625" customWidth="1"/>
    <col min="7940" max="7940" width="7.85546875" customWidth="1"/>
    <col min="7941" max="7941" width="10" customWidth="1"/>
    <col min="7942" max="7942" width="11.42578125" customWidth="1"/>
    <col min="7943" max="7943" width="12.85546875" customWidth="1"/>
    <col min="8193" max="8193" width="6.28515625" customWidth="1"/>
    <col min="8194" max="8194" width="8.85546875" customWidth="1"/>
    <col min="8195" max="8195" width="33.140625" customWidth="1"/>
    <col min="8196" max="8196" width="7.85546875" customWidth="1"/>
    <col min="8197" max="8197" width="10" customWidth="1"/>
    <col min="8198" max="8198" width="11.42578125" customWidth="1"/>
    <col min="8199" max="8199" width="12.85546875" customWidth="1"/>
    <col min="8449" max="8449" width="6.28515625" customWidth="1"/>
    <col min="8450" max="8450" width="8.85546875" customWidth="1"/>
    <col min="8451" max="8451" width="33.140625" customWidth="1"/>
    <col min="8452" max="8452" width="7.85546875" customWidth="1"/>
    <col min="8453" max="8453" width="10" customWidth="1"/>
    <col min="8454" max="8454" width="11.42578125" customWidth="1"/>
    <col min="8455" max="8455" width="12.85546875" customWidth="1"/>
    <col min="8705" max="8705" width="6.28515625" customWidth="1"/>
    <col min="8706" max="8706" width="8.85546875" customWidth="1"/>
    <col min="8707" max="8707" width="33.140625" customWidth="1"/>
    <col min="8708" max="8708" width="7.85546875" customWidth="1"/>
    <col min="8709" max="8709" width="10" customWidth="1"/>
    <col min="8710" max="8710" width="11.42578125" customWidth="1"/>
    <col min="8711" max="8711" width="12.85546875" customWidth="1"/>
    <col min="8961" max="8961" width="6.28515625" customWidth="1"/>
    <col min="8962" max="8962" width="8.85546875" customWidth="1"/>
    <col min="8963" max="8963" width="33.140625" customWidth="1"/>
    <col min="8964" max="8964" width="7.85546875" customWidth="1"/>
    <col min="8965" max="8965" width="10" customWidth="1"/>
    <col min="8966" max="8966" width="11.42578125" customWidth="1"/>
    <col min="8967" max="8967" width="12.85546875" customWidth="1"/>
    <col min="9217" max="9217" width="6.28515625" customWidth="1"/>
    <col min="9218" max="9218" width="8.85546875" customWidth="1"/>
    <col min="9219" max="9219" width="33.140625" customWidth="1"/>
    <col min="9220" max="9220" width="7.85546875" customWidth="1"/>
    <col min="9221" max="9221" width="10" customWidth="1"/>
    <col min="9222" max="9222" width="11.42578125" customWidth="1"/>
    <col min="9223" max="9223" width="12.85546875" customWidth="1"/>
    <col min="9473" max="9473" width="6.28515625" customWidth="1"/>
    <col min="9474" max="9474" width="8.85546875" customWidth="1"/>
    <col min="9475" max="9475" width="33.140625" customWidth="1"/>
    <col min="9476" max="9476" width="7.85546875" customWidth="1"/>
    <col min="9477" max="9477" width="10" customWidth="1"/>
    <col min="9478" max="9478" width="11.42578125" customWidth="1"/>
    <col min="9479" max="9479" width="12.85546875" customWidth="1"/>
    <col min="9729" max="9729" width="6.28515625" customWidth="1"/>
    <col min="9730" max="9730" width="8.85546875" customWidth="1"/>
    <col min="9731" max="9731" width="33.140625" customWidth="1"/>
    <col min="9732" max="9732" width="7.85546875" customWidth="1"/>
    <col min="9733" max="9733" width="10" customWidth="1"/>
    <col min="9734" max="9734" width="11.42578125" customWidth="1"/>
    <col min="9735" max="9735" width="12.85546875" customWidth="1"/>
    <col min="9985" max="9985" width="6.28515625" customWidth="1"/>
    <col min="9986" max="9986" width="8.85546875" customWidth="1"/>
    <col min="9987" max="9987" width="33.140625" customWidth="1"/>
    <col min="9988" max="9988" width="7.85546875" customWidth="1"/>
    <col min="9989" max="9989" width="10" customWidth="1"/>
    <col min="9990" max="9990" width="11.42578125" customWidth="1"/>
    <col min="9991" max="9991" width="12.85546875" customWidth="1"/>
    <col min="10241" max="10241" width="6.28515625" customWidth="1"/>
    <col min="10242" max="10242" width="8.85546875" customWidth="1"/>
    <col min="10243" max="10243" width="33.140625" customWidth="1"/>
    <col min="10244" max="10244" width="7.85546875" customWidth="1"/>
    <col min="10245" max="10245" width="10" customWidth="1"/>
    <col min="10246" max="10246" width="11.42578125" customWidth="1"/>
    <col min="10247" max="10247" width="12.85546875" customWidth="1"/>
    <col min="10497" max="10497" width="6.28515625" customWidth="1"/>
    <col min="10498" max="10498" width="8.85546875" customWidth="1"/>
    <col min="10499" max="10499" width="33.140625" customWidth="1"/>
    <col min="10500" max="10500" width="7.85546875" customWidth="1"/>
    <col min="10501" max="10501" width="10" customWidth="1"/>
    <col min="10502" max="10502" width="11.42578125" customWidth="1"/>
    <col min="10503" max="10503" width="12.85546875" customWidth="1"/>
    <col min="10753" max="10753" width="6.28515625" customWidth="1"/>
    <col min="10754" max="10754" width="8.85546875" customWidth="1"/>
    <col min="10755" max="10755" width="33.140625" customWidth="1"/>
    <col min="10756" max="10756" width="7.85546875" customWidth="1"/>
    <col min="10757" max="10757" width="10" customWidth="1"/>
    <col min="10758" max="10758" width="11.42578125" customWidth="1"/>
    <col min="10759" max="10759" width="12.85546875" customWidth="1"/>
    <col min="11009" max="11009" width="6.28515625" customWidth="1"/>
    <col min="11010" max="11010" width="8.85546875" customWidth="1"/>
    <col min="11011" max="11011" width="33.140625" customWidth="1"/>
    <col min="11012" max="11012" width="7.85546875" customWidth="1"/>
    <col min="11013" max="11013" width="10" customWidth="1"/>
    <col min="11014" max="11014" width="11.42578125" customWidth="1"/>
    <col min="11015" max="11015" width="12.85546875" customWidth="1"/>
    <col min="11265" max="11265" width="6.28515625" customWidth="1"/>
    <col min="11266" max="11266" width="8.85546875" customWidth="1"/>
    <col min="11267" max="11267" width="33.140625" customWidth="1"/>
    <col min="11268" max="11268" width="7.85546875" customWidth="1"/>
    <col min="11269" max="11269" width="10" customWidth="1"/>
    <col min="11270" max="11270" width="11.42578125" customWidth="1"/>
    <col min="11271" max="11271" width="12.85546875" customWidth="1"/>
    <col min="11521" max="11521" width="6.28515625" customWidth="1"/>
    <col min="11522" max="11522" width="8.85546875" customWidth="1"/>
    <col min="11523" max="11523" width="33.140625" customWidth="1"/>
    <col min="11524" max="11524" width="7.85546875" customWidth="1"/>
    <col min="11525" max="11525" width="10" customWidth="1"/>
    <col min="11526" max="11526" width="11.42578125" customWidth="1"/>
    <col min="11527" max="11527" width="12.85546875" customWidth="1"/>
    <col min="11777" max="11777" width="6.28515625" customWidth="1"/>
    <col min="11778" max="11778" width="8.85546875" customWidth="1"/>
    <col min="11779" max="11779" width="33.140625" customWidth="1"/>
    <col min="11780" max="11780" width="7.85546875" customWidth="1"/>
    <col min="11781" max="11781" width="10" customWidth="1"/>
    <col min="11782" max="11782" width="11.42578125" customWidth="1"/>
    <col min="11783" max="11783" width="12.85546875" customWidth="1"/>
    <col min="12033" max="12033" width="6.28515625" customWidth="1"/>
    <col min="12034" max="12034" width="8.85546875" customWidth="1"/>
    <col min="12035" max="12035" width="33.140625" customWidth="1"/>
    <col min="12036" max="12036" width="7.85546875" customWidth="1"/>
    <col min="12037" max="12037" width="10" customWidth="1"/>
    <col min="12038" max="12038" width="11.42578125" customWidth="1"/>
    <col min="12039" max="12039" width="12.85546875" customWidth="1"/>
    <col min="12289" max="12289" width="6.28515625" customWidth="1"/>
    <col min="12290" max="12290" width="8.85546875" customWidth="1"/>
    <col min="12291" max="12291" width="33.140625" customWidth="1"/>
    <col min="12292" max="12292" width="7.85546875" customWidth="1"/>
    <col min="12293" max="12293" width="10" customWidth="1"/>
    <col min="12294" max="12294" width="11.42578125" customWidth="1"/>
    <col min="12295" max="12295" width="12.85546875" customWidth="1"/>
    <col min="12545" max="12545" width="6.28515625" customWidth="1"/>
    <col min="12546" max="12546" width="8.85546875" customWidth="1"/>
    <col min="12547" max="12547" width="33.140625" customWidth="1"/>
    <col min="12548" max="12548" width="7.85546875" customWidth="1"/>
    <col min="12549" max="12549" width="10" customWidth="1"/>
    <col min="12550" max="12550" width="11.42578125" customWidth="1"/>
    <col min="12551" max="12551" width="12.85546875" customWidth="1"/>
    <col min="12801" max="12801" width="6.28515625" customWidth="1"/>
    <col min="12802" max="12802" width="8.85546875" customWidth="1"/>
    <col min="12803" max="12803" width="33.140625" customWidth="1"/>
    <col min="12804" max="12804" width="7.85546875" customWidth="1"/>
    <col min="12805" max="12805" width="10" customWidth="1"/>
    <col min="12806" max="12806" width="11.42578125" customWidth="1"/>
    <col min="12807" max="12807" width="12.85546875" customWidth="1"/>
    <col min="13057" max="13057" width="6.28515625" customWidth="1"/>
    <col min="13058" max="13058" width="8.85546875" customWidth="1"/>
    <col min="13059" max="13059" width="33.140625" customWidth="1"/>
    <col min="13060" max="13060" width="7.85546875" customWidth="1"/>
    <col min="13061" max="13061" width="10" customWidth="1"/>
    <col min="13062" max="13062" width="11.42578125" customWidth="1"/>
    <col min="13063" max="13063" width="12.85546875" customWidth="1"/>
    <col min="13313" max="13313" width="6.28515625" customWidth="1"/>
    <col min="13314" max="13314" width="8.85546875" customWidth="1"/>
    <col min="13315" max="13315" width="33.140625" customWidth="1"/>
    <col min="13316" max="13316" width="7.85546875" customWidth="1"/>
    <col min="13317" max="13317" width="10" customWidth="1"/>
    <col min="13318" max="13318" width="11.42578125" customWidth="1"/>
    <col min="13319" max="13319" width="12.85546875" customWidth="1"/>
    <col min="13569" max="13569" width="6.28515625" customWidth="1"/>
    <col min="13570" max="13570" width="8.85546875" customWidth="1"/>
    <col min="13571" max="13571" width="33.140625" customWidth="1"/>
    <col min="13572" max="13572" width="7.85546875" customWidth="1"/>
    <col min="13573" max="13573" width="10" customWidth="1"/>
    <col min="13574" max="13574" width="11.42578125" customWidth="1"/>
    <col min="13575" max="13575" width="12.85546875" customWidth="1"/>
    <col min="13825" max="13825" width="6.28515625" customWidth="1"/>
    <col min="13826" max="13826" width="8.85546875" customWidth="1"/>
    <col min="13827" max="13827" width="33.140625" customWidth="1"/>
    <col min="13828" max="13828" width="7.85546875" customWidth="1"/>
    <col min="13829" max="13829" width="10" customWidth="1"/>
    <col min="13830" max="13830" width="11.42578125" customWidth="1"/>
    <col min="13831" max="13831" width="12.85546875" customWidth="1"/>
    <col min="14081" max="14081" width="6.28515625" customWidth="1"/>
    <col min="14082" max="14082" width="8.85546875" customWidth="1"/>
    <col min="14083" max="14083" width="33.140625" customWidth="1"/>
    <col min="14084" max="14084" width="7.85546875" customWidth="1"/>
    <col min="14085" max="14085" width="10" customWidth="1"/>
    <col min="14086" max="14086" width="11.42578125" customWidth="1"/>
    <col min="14087" max="14087" width="12.85546875" customWidth="1"/>
    <col min="14337" max="14337" width="6.28515625" customWidth="1"/>
    <col min="14338" max="14338" width="8.85546875" customWidth="1"/>
    <col min="14339" max="14339" width="33.140625" customWidth="1"/>
    <col min="14340" max="14340" width="7.85546875" customWidth="1"/>
    <col min="14341" max="14341" width="10" customWidth="1"/>
    <col min="14342" max="14342" width="11.42578125" customWidth="1"/>
    <col min="14343" max="14343" width="12.85546875" customWidth="1"/>
    <col min="14593" max="14593" width="6.28515625" customWidth="1"/>
    <col min="14594" max="14594" width="8.85546875" customWidth="1"/>
    <col min="14595" max="14595" width="33.140625" customWidth="1"/>
    <col min="14596" max="14596" width="7.85546875" customWidth="1"/>
    <col min="14597" max="14597" width="10" customWidth="1"/>
    <col min="14598" max="14598" width="11.42578125" customWidth="1"/>
    <col min="14599" max="14599" width="12.85546875" customWidth="1"/>
    <col min="14849" max="14849" width="6.28515625" customWidth="1"/>
    <col min="14850" max="14850" width="8.85546875" customWidth="1"/>
    <col min="14851" max="14851" width="33.140625" customWidth="1"/>
    <col min="14852" max="14852" width="7.85546875" customWidth="1"/>
    <col min="14853" max="14853" width="10" customWidth="1"/>
    <col min="14854" max="14854" width="11.42578125" customWidth="1"/>
    <col min="14855" max="14855" width="12.85546875" customWidth="1"/>
    <col min="15105" max="15105" width="6.28515625" customWidth="1"/>
    <col min="15106" max="15106" width="8.85546875" customWidth="1"/>
    <col min="15107" max="15107" width="33.140625" customWidth="1"/>
    <col min="15108" max="15108" width="7.85546875" customWidth="1"/>
    <col min="15109" max="15109" width="10" customWidth="1"/>
    <col min="15110" max="15110" width="11.42578125" customWidth="1"/>
    <col min="15111" max="15111" width="12.85546875" customWidth="1"/>
    <col min="15361" max="15361" width="6.28515625" customWidth="1"/>
    <col min="15362" max="15362" width="8.85546875" customWidth="1"/>
    <col min="15363" max="15363" width="33.140625" customWidth="1"/>
    <col min="15364" max="15364" width="7.85546875" customWidth="1"/>
    <col min="15365" max="15365" width="10" customWidth="1"/>
    <col min="15366" max="15366" width="11.42578125" customWidth="1"/>
    <col min="15367" max="15367" width="12.85546875" customWidth="1"/>
    <col min="15617" max="15617" width="6.28515625" customWidth="1"/>
    <col min="15618" max="15618" width="8.85546875" customWidth="1"/>
    <col min="15619" max="15619" width="33.140625" customWidth="1"/>
    <col min="15620" max="15620" width="7.85546875" customWidth="1"/>
    <col min="15621" max="15621" width="10" customWidth="1"/>
    <col min="15622" max="15622" width="11.42578125" customWidth="1"/>
    <col min="15623" max="15623" width="12.85546875" customWidth="1"/>
    <col min="15873" max="15873" width="6.28515625" customWidth="1"/>
    <col min="15874" max="15874" width="8.85546875" customWidth="1"/>
    <col min="15875" max="15875" width="33.140625" customWidth="1"/>
    <col min="15876" max="15876" width="7.85546875" customWidth="1"/>
    <col min="15877" max="15877" width="10" customWidth="1"/>
    <col min="15878" max="15878" width="11.42578125" customWidth="1"/>
    <col min="15879" max="15879" width="12.85546875" customWidth="1"/>
    <col min="16129" max="16129" width="6.28515625" customWidth="1"/>
    <col min="16130" max="16130" width="8.85546875" customWidth="1"/>
    <col min="16131" max="16131" width="33.140625" customWidth="1"/>
    <col min="16132" max="16132" width="7.85546875" customWidth="1"/>
    <col min="16133" max="16133" width="10" customWidth="1"/>
    <col min="16134" max="16134" width="11.42578125" customWidth="1"/>
    <col min="16135" max="16135" width="12.85546875" customWidth="1"/>
  </cols>
  <sheetData>
    <row r="1" spans="1:7" x14ac:dyDescent="0.2">
      <c r="B1" s="179"/>
      <c r="C1" s="180"/>
      <c r="D1" s="181"/>
      <c r="E1" s="182"/>
      <c r="F1" s="182"/>
    </row>
    <row r="2" spans="1:7" x14ac:dyDescent="0.2">
      <c r="B2" s="179"/>
      <c r="C2" s="180"/>
      <c r="D2" s="181"/>
      <c r="E2" s="182"/>
      <c r="F2" s="182"/>
    </row>
    <row r="3" spans="1:7" ht="16.5" thickBot="1" x14ac:dyDescent="0.3">
      <c r="A3" s="329" t="s">
        <v>56</v>
      </c>
      <c r="B3" s="329"/>
      <c r="C3" s="329"/>
      <c r="D3" s="329"/>
      <c r="E3" s="329"/>
      <c r="F3" s="329"/>
      <c r="G3" s="329"/>
    </row>
    <row r="4" spans="1:7" ht="21" thickBot="1" x14ac:dyDescent="0.25">
      <c r="A4" s="319" t="s">
        <v>116</v>
      </c>
      <c r="B4" s="320"/>
      <c r="C4" s="320"/>
      <c r="D4" s="320"/>
      <c r="E4" s="320"/>
      <c r="F4" s="320"/>
      <c r="G4" s="321"/>
    </row>
    <row r="5" spans="1:7" ht="14.25" customHeight="1" thickBot="1" x14ac:dyDescent="0.25">
      <c r="A5" s="133" t="s">
        <v>25</v>
      </c>
      <c r="B5" s="134" t="s">
        <v>26</v>
      </c>
      <c r="C5" s="135" t="s">
        <v>27</v>
      </c>
      <c r="D5" s="136" t="s">
        <v>28</v>
      </c>
      <c r="E5" s="137" t="s">
        <v>29</v>
      </c>
      <c r="F5" s="138" t="s">
        <v>30</v>
      </c>
      <c r="G5" s="139" t="s">
        <v>115</v>
      </c>
    </row>
    <row r="6" spans="1:7" ht="14.25" customHeight="1" x14ac:dyDescent="0.2">
      <c r="A6" s="140"/>
      <c r="B6" s="141"/>
      <c r="C6" s="142" t="s">
        <v>31</v>
      </c>
      <c r="D6" s="137"/>
      <c r="E6" s="137"/>
      <c r="F6" s="143"/>
      <c r="G6" s="144"/>
    </row>
    <row r="7" spans="1:7" ht="14.25" customHeight="1" x14ac:dyDescent="0.2">
      <c r="A7" s="145"/>
      <c r="B7" s="316" t="s">
        <v>66</v>
      </c>
      <c r="C7" s="257" t="s">
        <v>65</v>
      </c>
      <c r="D7" s="258" t="s">
        <v>35</v>
      </c>
      <c r="E7" s="175">
        <v>1</v>
      </c>
      <c r="F7" s="325">
        <v>1278.6099999999999</v>
      </c>
      <c r="G7" s="146"/>
    </row>
    <row r="8" spans="1:7" ht="14.25" customHeight="1" x14ac:dyDescent="0.2">
      <c r="A8" s="145"/>
      <c r="B8" s="317"/>
      <c r="C8" s="257" t="s">
        <v>64</v>
      </c>
      <c r="D8" s="258" t="s">
        <v>35</v>
      </c>
      <c r="E8" s="175">
        <v>1</v>
      </c>
      <c r="F8" s="326"/>
      <c r="G8" s="146"/>
    </row>
    <row r="9" spans="1:7" ht="14.25" customHeight="1" x14ac:dyDescent="0.2">
      <c r="A9" s="145"/>
      <c r="B9" s="317" t="s">
        <v>46</v>
      </c>
      <c r="C9" s="257" t="s">
        <v>65</v>
      </c>
      <c r="D9" s="258" t="s">
        <v>35</v>
      </c>
      <c r="E9" s="258">
        <v>1</v>
      </c>
      <c r="F9" s="327">
        <v>2336.2399999999998</v>
      </c>
      <c r="G9" s="146"/>
    </row>
    <row r="10" spans="1:7" ht="14.25" customHeight="1" x14ac:dyDescent="0.2">
      <c r="A10" s="145"/>
      <c r="B10" s="318"/>
      <c r="C10" s="257" t="s">
        <v>64</v>
      </c>
      <c r="D10" s="258" t="s">
        <v>35</v>
      </c>
      <c r="E10" s="258">
        <v>2</v>
      </c>
      <c r="F10" s="328"/>
      <c r="G10" s="146"/>
    </row>
    <row r="11" spans="1:7" ht="14.25" customHeight="1" x14ac:dyDescent="0.2">
      <c r="A11" s="145"/>
      <c r="B11" s="316" t="s">
        <v>38</v>
      </c>
      <c r="C11" s="259" t="s">
        <v>68</v>
      </c>
      <c r="D11" s="260" t="s">
        <v>35</v>
      </c>
      <c r="E11" s="260">
        <v>1</v>
      </c>
      <c r="F11" s="313">
        <v>2681.53</v>
      </c>
      <c r="G11" s="330"/>
    </row>
    <row r="12" spans="1:7" ht="14.25" customHeight="1" x14ac:dyDescent="0.2">
      <c r="A12" s="145"/>
      <c r="B12" s="317"/>
      <c r="C12" s="259" t="s">
        <v>65</v>
      </c>
      <c r="D12" s="260" t="s">
        <v>35</v>
      </c>
      <c r="E12" s="260">
        <v>1</v>
      </c>
      <c r="F12" s="314"/>
      <c r="G12" s="331"/>
    </row>
    <row r="13" spans="1:7" ht="14.25" customHeight="1" x14ac:dyDescent="0.2">
      <c r="A13" s="145"/>
      <c r="B13" s="317"/>
      <c r="C13" s="259" t="s">
        <v>69</v>
      </c>
      <c r="D13" s="260" t="s">
        <v>35</v>
      </c>
      <c r="E13" s="260">
        <v>1</v>
      </c>
      <c r="F13" s="314"/>
      <c r="G13" s="331"/>
    </row>
    <row r="14" spans="1:7" ht="14.25" customHeight="1" x14ac:dyDescent="0.2">
      <c r="A14" s="145"/>
      <c r="B14" s="318"/>
      <c r="C14" s="259" t="s">
        <v>67</v>
      </c>
      <c r="D14" s="260" t="s">
        <v>35</v>
      </c>
      <c r="E14" s="260">
        <v>1</v>
      </c>
      <c r="F14" s="315"/>
      <c r="G14" s="332"/>
    </row>
    <row r="15" spans="1:7" ht="14.25" customHeight="1" x14ac:dyDescent="0.2">
      <c r="A15" s="145"/>
      <c r="B15" s="261" t="s">
        <v>43</v>
      </c>
      <c r="C15" s="262" t="s">
        <v>70</v>
      </c>
      <c r="D15" s="225" t="s">
        <v>33</v>
      </c>
      <c r="E15" s="263">
        <v>2.52</v>
      </c>
      <c r="F15" s="264">
        <v>9770.09</v>
      </c>
      <c r="G15" s="146"/>
    </row>
    <row r="16" spans="1:7" ht="14.25" customHeight="1" x14ac:dyDescent="0.2">
      <c r="A16" s="145"/>
      <c r="B16" s="316" t="s">
        <v>41</v>
      </c>
      <c r="C16" s="265" t="s">
        <v>74</v>
      </c>
      <c r="D16" s="225" t="s">
        <v>33</v>
      </c>
      <c r="E16" s="266" t="s">
        <v>75</v>
      </c>
      <c r="F16" s="308">
        <v>15010.54</v>
      </c>
      <c r="G16" s="146"/>
    </row>
    <row r="17" spans="1:7" ht="14.25" customHeight="1" x14ac:dyDescent="0.2">
      <c r="A17" s="145"/>
      <c r="B17" s="317"/>
      <c r="C17" s="265" t="s">
        <v>76</v>
      </c>
      <c r="D17" s="225" t="s">
        <v>33</v>
      </c>
      <c r="E17" s="266" t="s">
        <v>73</v>
      </c>
      <c r="F17" s="312"/>
      <c r="G17" s="146"/>
    </row>
    <row r="18" spans="1:7" ht="14.25" customHeight="1" x14ac:dyDescent="0.2">
      <c r="A18" s="145"/>
      <c r="B18" s="317"/>
      <c r="C18" s="265" t="s">
        <v>77</v>
      </c>
      <c r="D18" s="225" t="s">
        <v>72</v>
      </c>
      <c r="E18" s="266">
        <v>5</v>
      </c>
      <c r="F18" s="312"/>
      <c r="G18" s="146"/>
    </row>
    <row r="19" spans="1:7" ht="14.25" customHeight="1" x14ac:dyDescent="0.2">
      <c r="A19" s="145"/>
      <c r="B19" s="317"/>
      <c r="C19" s="265" t="s">
        <v>71</v>
      </c>
      <c r="D19" s="225" t="s">
        <v>33</v>
      </c>
      <c r="E19" s="266" t="s">
        <v>78</v>
      </c>
      <c r="F19" s="312"/>
      <c r="G19" s="146"/>
    </row>
    <row r="20" spans="1:7" ht="14.25" customHeight="1" x14ac:dyDescent="0.2">
      <c r="A20" s="145"/>
      <c r="B20" s="318"/>
      <c r="C20" s="267" t="s">
        <v>79</v>
      </c>
      <c r="D20" s="225" t="s">
        <v>33</v>
      </c>
      <c r="E20" s="266">
        <v>4</v>
      </c>
      <c r="F20" s="309"/>
      <c r="G20" s="146"/>
    </row>
    <row r="21" spans="1:7" ht="14.25" customHeight="1" x14ac:dyDescent="0.2">
      <c r="A21" s="145"/>
      <c r="B21" s="316" t="s">
        <v>47</v>
      </c>
      <c r="C21" s="265" t="s">
        <v>80</v>
      </c>
      <c r="D21" s="225" t="s">
        <v>81</v>
      </c>
      <c r="E21" s="266" t="s">
        <v>82</v>
      </c>
      <c r="F21" s="308">
        <v>3680.93</v>
      </c>
      <c r="G21" s="146"/>
    </row>
    <row r="22" spans="1:7" ht="14.25" customHeight="1" x14ac:dyDescent="0.2">
      <c r="A22" s="145"/>
      <c r="B22" s="318"/>
      <c r="C22" s="265" t="s">
        <v>83</v>
      </c>
      <c r="D22" s="225" t="s">
        <v>33</v>
      </c>
      <c r="E22" s="266" t="s">
        <v>84</v>
      </c>
      <c r="F22" s="309"/>
      <c r="G22" s="146"/>
    </row>
    <row r="23" spans="1:7" ht="14.25" customHeight="1" x14ac:dyDescent="0.2">
      <c r="A23" s="145"/>
      <c r="B23" s="316" t="s">
        <v>32</v>
      </c>
      <c r="C23" s="265" t="s">
        <v>85</v>
      </c>
      <c r="D23" s="225"/>
      <c r="E23" s="266"/>
      <c r="F23" s="322">
        <v>50545.5</v>
      </c>
      <c r="G23" s="146"/>
    </row>
    <row r="24" spans="1:7" ht="14.25" customHeight="1" x14ac:dyDescent="0.2">
      <c r="A24" s="145"/>
      <c r="B24" s="317"/>
      <c r="C24" s="265" t="s">
        <v>86</v>
      </c>
      <c r="D24" s="225" t="s">
        <v>42</v>
      </c>
      <c r="E24" s="266" t="s">
        <v>87</v>
      </c>
      <c r="F24" s="323"/>
      <c r="G24" s="146"/>
    </row>
    <row r="25" spans="1:7" ht="14.25" customHeight="1" x14ac:dyDescent="0.2">
      <c r="A25" s="145"/>
      <c r="B25" s="317"/>
      <c r="C25" s="265" t="s">
        <v>88</v>
      </c>
      <c r="D25" s="225" t="s">
        <v>42</v>
      </c>
      <c r="E25" s="266" t="s">
        <v>89</v>
      </c>
      <c r="F25" s="323"/>
      <c r="G25" s="146"/>
    </row>
    <row r="26" spans="1:7" ht="14.25" customHeight="1" x14ac:dyDescent="0.2">
      <c r="A26" s="145"/>
      <c r="B26" s="317"/>
      <c r="C26" s="265" t="s">
        <v>90</v>
      </c>
      <c r="D26" s="225" t="s">
        <v>42</v>
      </c>
      <c r="E26" s="266" t="s">
        <v>91</v>
      </c>
      <c r="F26" s="323"/>
      <c r="G26" s="146"/>
    </row>
    <row r="27" spans="1:7" x14ac:dyDescent="0.2">
      <c r="A27" s="145"/>
      <c r="B27" s="318"/>
      <c r="C27" s="265" t="s">
        <v>92</v>
      </c>
      <c r="D27" s="225" t="s">
        <v>33</v>
      </c>
      <c r="E27" s="266" t="s">
        <v>93</v>
      </c>
      <c r="F27" s="324"/>
      <c r="G27" s="146"/>
    </row>
    <row r="28" spans="1:7" x14ac:dyDescent="0.2">
      <c r="A28" s="145"/>
      <c r="B28" s="316" t="s">
        <v>39</v>
      </c>
      <c r="C28" s="268" t="s">
        <v>95</v>
      </c>
      <c r="D28" s="258"/>
      <c r="E28" s="258"/>
      <c r="F28" s="308">
        <v>2478.42</v>
      </c>
      <c r="G28" s="146"/>
    </row>
    <row r="29" spans="1:7" x14ac:dyDescent="0.2">
      <c r="A29" s="145"/>
      <c r="B29" s="317"/>
      <c r="C29" s="268" t="s">
        <v>96</v>
      </c>
      <c r="D29" s="258" t="s">
        <v>33</v>
      </c>
      <c r="E29" s="258">
        <v>1.6</v>
      </c>
      <c r="F29" s="312"/>
      <c r="G29" s="146"/>
    </row>
    <row r="30" spans="1:7" x14ac:dyDescent="0.2">
      <c r="A30" s="145"/>
      <c r="B30" s="317"/>
      <c r="C30" s="268" t="s">
        <v>97</v>
      </c>
      <c r="D30" s="258" t="s">
        <v>94</v>
      </c>
      <c r="E30" s="258">
        <v>2</v>
      </c>
      <c r="F30" s="312"/>
      <c r="G30" s="146"/>
    </row>
    <row r="31" spans="1:7" x14ac:dyDescent="0.2">
      <c r="A31" s="145"/>
      <c r="B31" s="317"/>
      <c r="C31" s="269" t="s">
        <v>98</v>
      </c>
      <c r="D31" s="258" t="s">
        <v>33</v>
      </c>
      <c r="E31" s="258">
        <v>5.5</v>
      </c>
      <c r="F31" s="312"/>
      <c r="G31" s="146"/>
    </row>
    <row r="32" spans="1:7" x14ac:dyDescent="0.2">
      <c r="A32" s="147"/>
      <c r="B32" s="318"/>
      <c r="C32" s="269" t="s">
        <v>99</v>
      </c>
      <c r="D32" s="258" t="s">
        <v>94</v>
      </c>
      <c r="E32" s="258">
        <v>3</v>
      </c>
      <c r="F32" s="309"/>
      <c r="G32" s="148"/>
    </row>
    <row r="33" spans="1:7" x14ac:dyDescent="0.2">
      <c r="A33" s="171"/>
      <c r="B33" s="316" t="s">
        <v>100</v>
      </c>
      <c r="C33" s="265" t="s">
        <v>101</v>
      </c>
      <c r="D33" s="225" t="s">
        <v>35</v>
      </c>
      <c r="E33" s="225">
        <v>2</v>
      </c>
      <c r="F33" s="322">
        <v>7138.65</v>
      </c>
      <c r="G33" s="172"/>
    </row>
    <row r="34" spans="1:7" x14ac:dyDescent="0.2">
      <c r="A34" s="171"/>
      <c r="B34" s="317"/>
      <c r="C34" s="265" t="s">
        <v>102</v>
      </c>
      <c r="D34" s="225" t="s">
        <v>35</v>
      </c>
      <c r="E34" s="225">
        <v>1</v>
      </c>
      <c r="F34" s="323"/>
      <c r="G34" s="172"/>
    </row>
    <row r="35" spans="1:7" x14ac:dyDescent="0.2">
      <c r="A35" s="171"/>
      <c r="B35" s="317"/>
      <c r="C35" s="270" t="s">
        <v>103</v>
      </c>
      <c r="D35" s="225" t="s">
        <v>35</v>
      </c>
      <c r="E35" s="225">
        <v>2</v>
      </c>
      <c r="F35" s="323"/>
      <c r="G35" s="172"/>
    </row>
    <row r="36" spans="1:7" x14ac:dyDescent="0.2">
      <c r="A36" s="171"/>
      <c r="B36" s="317"/>
      <c r="C36" s="270" t="s">
        <v>104</v>
      </c>
      <c r="D36" s="225" t="s">
        <v>33</v>
      </c>
      <c r="E36" s="225">
        <v>2</v>
      </c>
      <c r="F36" s="324"/>
      <c r="G36" s="172"/>
    </row>
    <row r="37" spans="1:7" x14ac:dyDescent="0.2">
      <c r="A37" s="171"/>
      <c r="B37" s="271" t="s">
        <v>113</v>
      </c>
      <c r="C37" s="257" t="s">
        <v>65</v>
      </c>
      <c r="D37" s="258" t="s">
        <v>35</v>
      </c>
      <c r="E37" s="175">
        <v>2</v>
      </c>
      <c r="F37" s="308">
        <v>4311.58</v>
      </c>
      <c r="G37" s="172"/>
    </row>
    <row r="38" spans="1:7" x14ac:dyDescent="0.2">
      <c r="A38" s="171"/>
      <c r="B38" s="271"/>
      <c r="C38" s="257" t="s">
        <v>64</v>
      </c>
      <c r="D38" s="258" t="s">
        <v>35</v>
      </c>
      <c r="E38" s="175">
        <v>2</v>
      </c>
      <c r="F38" s="312"/>
      <c r="G38" s="172"/>
    </row>
    <row r="39" spans="1:7" ht="14.25" customHeight="1" x14ac:dyDescent="0.2">
      <c r="A39" s="171"/>
      <c r="B39" s="271"/>
      <c r="C39" s="257" t="s">
        <v>114</v>
      </c>
      <c r="D39" s="258" t="s">
        <v>35</v>
      </c>
      <c r="E39" s="272">
        <v>1</v>
      </c>
      <c r="F39" s="312"/>
      <c r="G39" s="172"/>
    </row>
    <row r="40" spans="1:7" ht="15" thickBot="1" x14ac:dyDescent="0.25">
      <c r="A40" s="149"/>
      <c r="B40" s="188"/>
      <c r="C40" s="189"/>
      <c r="D40" s="190"/>
      <c r="E40" s="151" t="s">
        <v>36</v>
      </c>
      <c r="F40" s="152">
        <f>SUM(F7:F39)</f>
        <v>99232.09</v>
      </c>
      <c r="G40" s="153"/>
    </row>
    <row r="41" spans="1:7" ht="15" x14ac:dyDescent="0.2">
      <c r="A41" s="145"/>
      <c r="B41" s="191"/>
      <c r="C41" s="154" t="s">
        <v>37</v>
      </c>
      <c r="D41" s="169"/>
      <c r="E41" s="192"/>
      <c r="F41" s="227"/>
      <c r="G41" s="155"/>
    </row>
    <row r="42" spans="1:7" ht="15" customHeight="1" x14ac:dyDescent="0.2">
      <c r="A42" s="145"/>
      <c r="B42" s="228" t="s">
        <v>43</v>
      </c>
      <c r="C42" s="255" t="s">
        <v>62</v>
      </c>
      <c r="D42" s="239" t="s">
        <v>33</v>
      </c>
      <c r="E42" s="239">
        <v>893.8</v>
      </c>
      <c r="F42" s="241">
        <f>E42*1.8</f>
        <v>1608.84</v>
      </c>
      <c r="G42" s="229">
        <v>1.8</v>
      </c>
    </row>
    <row r="43" spans="1:7" ht="28.5" customHeight="1" x14ac:dyDescent="0.2">
      <c r="A43" s="145"/>
      <c r="B43" s="228" t="s">
        <v>47</v>
      </c>
      <c r="C43" s="256" t="s">
        <v>63</v>
      </c>
      <c r="D43" s="239" t="s">
        <v>33</v>
      </c>
      <c r="E43" s="239">
        <v>893.8</v>
      </c>
      <c r="F43" s="241">
        <f>E43*1.8</f>
        <v>1608.84</v>
      </c>
      <c r="G43" s="229">
        <v>1.8</v>
      </c>
    </row>
    <row r="44" spans="1:7" ht="15" thickBot="1" x14ac:dyDescent="0.25">
      <c r="A44" s="149"/>
      <c r="B44" s="188"/>
      <c r="C44" s="195"/>
      <c r="D44" s="196"/>
      <c r="E44" s="157" t="s">
        <v>36</v>
      </c>
      <c r="F44" s="273">
        <f>SUM(F42:F43)</f>
        <v>3217.68</v>
      </c>
      <c r="G44" s="153"/>
    </row>
    <row r="45" spans="1:7" ht="14.25" x14ac:dyDescent="0.2">
      <c r="A45" s="158"/>
      <c r="B45" s="197"/>
      <c r="C45" s="159" t="s">
        <v>40</v>
      </c>
      <c r="D45" s="198"/>
      <c r="E45" s="198"/>
      <c r="F45" s="199"/>
      <c r="G45" s="160"/>
    </row>
    <row r="46" spans="1:7" x14ac:dyDescent="0.2">
      <c r="A46" s="161"/>
      <c r="B46" s="242" t="s">
        <v>48</v>
      </c>
      <c r="C46" s="243" t="s">
        <v>105</v>
      </c>
      <c r="D46" s="244" t="s">
        <v>106</v>
      </c>
      <c r="E46" s="244">
        <v>60</v>
      </c>
      <c r="F46" s="245">
        <v>40036.9</v>
      </c>
      <c r="G46" s="162"/>
    </row>
    <row r="47" spans="1:7" x14ac:dyDescent="0.2">
      <c r="A47" s="161"/>
      <c r="B47" s="242" t="s">
        <v>38</v>
      </c>
      <c r="C47" s="246" t="s">
        <v>105</v>
      </c>
      <c r="D47" s="244" t="s">
        <v>34</v>
      </c>
      <c r="E47" s="244">
        <v>15</v>
      </c>
      <c r="F47" s="245">
        <v>10009.219999999999</v>
      </c>
      <c r="G47" s="162"/>
    </row>
    <row r="48" spans="1:7" ht="24" x14ac:dyDescent="0.2">
      <c r="A48" s="161"/>
      <c r="B48" s="334" t="s">
        <v>47</v>
      </c>
      <c r="C48" s="247" t="s">
        <v>108</v>
      </c>
      <c r="D48" s="248" t="s">
        <v>33</v>
      </c>
      <c r="E48" s="248">
        <v>3.14</v>
      </c>
      <c r="F48" s="333">
        <v>7841.74</v>
      </c>
      <c r="G48" s="163"/>
    </row>
    <row r="49" spans="1:9" x14ac:dyDescent="0.2">
      <c r="A49" s="161"/>
      <c r="B49" s="335"/>
      <c r="C49" s="249" t="s">
        <v>107</v>
      </c>
      <c r="D49" s="248" t="s">
        <v>35</v>
      </c>
      <c r="E49" s="248">
        <v>4</v>
      </c>
      <c r="F49" s="328"/>
      <c r="G49" s="163"/>
    </row>
    <row r="50" spans="1:9" ht="15" thickBot="1" x14ac:dyDescent="0.25">
      <c r="A50" s="164"/>
      <c r="B50" s="200"/>
      <c r="C50" s="201"/>
      <c r="D50" s="202"/>
      <c r="E50" s="151" t="s">
        <v>36</v>
      </c>
      <c r="F50" s="152">
        <f>SUM(F46:F49)</f>
        <v>57887.86</v>
      </c>
      <c r="G50" s="165"/>
    </row>
    <row r="51" spans="1:9" ht="14.25" x14ac:dyDescent="0.2">
      <c r="A51" s="158"/>
      <c r="B51" s="197"/>
      <c r="C51" s="166" t="s">
        <v>40</v>
      </c>
      <c r="D51" s="203"/>
      <c r="E51" s="203"/>
      <c r="F51" s="204"/>
      <c r="G51" s="167"/>
    </row>
    <row r="52" spans="1:9" ht="14.25" x14ac:dyDescent="0.2">
      <c r="A52" s="158"/>
      <c r="B52" s="197"/>
      <c r="C52" s="168" t="s">
        <v>37</v>
      </c>
      <c r="D52" s="198"/>
      <c r="E52" s="198"/>
      <c r="F52" s="205"/>
      <c r="G52" s="167"/>
    </row>
    <row r="53" spans="1:9" ht="24" x14ac:dyDescent="0.2">
      <c r="A53" s="158"/>
      <c r="B53" s="250" t="s">
        <v>43</v>
      </c>
      <c r="C53" s="251" t="s">
        <v>60</v>
      </c>
      <c r="D53" s="252" t="s">
        <v>33</v>
      </c>
      <c r="E53" s="239">
        <v>893.8</v>
      </c>
      <c r="F53" s="240">
        <f>E53*G53</f>
        <v>482.65</v>
      </c>
      <c r="G53" s="229">
        <v>0.54</v>
      </c>
      <c r="I53" s="156">
        <f>F55+F50</f>
        <v>79634.009999999995</v>
      </c>
    </row>
    <row r="54" spans="1:9" ht="36" x14ac:dyDescent="0.2">
      <c r="A54" s="158"/>
      <c r="B54" s="250" t="s">
        <v>47</v>
      </c>
      <c r="C54" s="253" t="s">
        <v>61</v>
      </c>
      <c r="D54" s="254" t="s">
        <v>33</v>
      </c>
      <c r="E54" s="239">
        <v>893.8</v>
      </c>
      <c r="F54" s="241">
        <f>E54*G54</f>
        <v>21263.5</v>
      </c>
      <c r="G54" s="229">
        <v>23.79</v>
      </c>
    </row>
    <row r="55" spans="1:9" ht="15" thickBot="1" x14ac:dyDescent="0.25">
      <c r="A55" s="149"/>
      <c r="B55" s="188"/>
      <c r="C55" s="206"/>
      <c r="D55" s="207"/>
      <c r="E55" s="170" t="s">
        <v>36</v>
      </c>
      <c r="F55" s="152">
        <f>SUM(F53:F54)</f>
        <v>21746.15</v>
      </c>
      <c r="G55" s="153"/>
    </row>
    <row r="56" spans="1:9" ht="14.25" x14ac:dyDescent="0.2">
      <c r="A56" s="140"/>
      <c r="B56" s="209"/>
      <c r="C56" s="173" t="s">
        <v>44</v>
      </c>
      <c r="D56" s="210"/>
      <c r="E56" s="210"/>
      <c r="F56" s="211"/>
      <c r="G56" s="174"/>
    </row>
    <row r="57" spans="1:9" x14ac:dyDescent="0.2">
      <c r="A57" s="145"/>
      <c r="B57" s="310" t="s">
        <v>39</v>
      </c>
      <c r="C57" s="230" t="s">
        <v>109</v>
      </c>
      <c r="D57" s="231" t="s">
        <v>35</v>
      </c>
      <c r="E57" s="231">
        <v>3</v>
      </c>
      <c r="F57" s="308">
        <v>1930.55</v>
      </c>
      <c r="G57" s="232"/>
    </row>
    <row r="58" spans="1:9" x14ac:dyDescent="0.2">
      <c r="A58" s="145"/>
      <c r="B58" s="311"/>
      <c r="C58" s="230" t="s">
        <v>110</v>
      </c>
      <c r="D58" s="231" t="s">
        <v>35</v>
      </c>
      <c r="E58" s="231">
        <v>2</v>
      </c>
      <c r="F58" s="309"/>
      <c r="G58" s="232"/>
    </row>
    <row r="59" spans="1:9" x14ac:dyDescent="0.2">
      <c r="A59" s="145"/>
      <c r="B59" s="310" t="s">
        <v>100</v>
      </c>
      <c r="C59" s="230" t="s">
        <v>111</v>
      </c>
      <c r="D59" s="231" t="s">
        <v>35</v>
      </c>
      <c r="E59" s="231">
        <v>3</v>
      </c>
      <c r="F59" s="308">
        <v>1226.44</v>
      </c>
      <c r="G59" s="232"/>
    </row>
    <row r="60" spans="1:9" x14ac:dyDescent="0.2">
      <c r="A60" s="145"/>
      <c r="B60" s="311"/>
      <c r="C60" s="230" t="s">
        <v>112</v>
      </c>
      <c r="D60" s="231" t="s">
        <v>35</v>
      </c>
      <c r="E60" s="231">
        <v>2</v>
      </c>
      <c r="F60" s="309"/>
      <c r="G60" s="232"/>
    </row>
    <row r="61" spans="1:9" ht="15" thickBot="1" x14ac:dyDescent="0.25">
      <c r="A61" s="149"/>
      <c r="B61" s="188"/>
      <c r="C61" s="212"/>
      <c r="D61" s="207"/>
      <c r="E61" s="170" t="s">
        <v>36</v>
      </c>
      <c r="F61" s="152">
        <f>SUM(F57:F60)</f>
        <v>3156.99</v>
      </c>
      <c r="G61" s="174"/>
    </row>
    <row r="62" spans="1:9" ht="15" x14ac:dyDescent="0.2">
      <c r="A62" s="145"/>
      <c r="B62" s="226"/>
      <c r="C62" s="173" t="s">
        <v>44</v>
      </c>
      <c r="D62" s="213"/>
      <c r="E62" s="214"/>
      <c r="F62" s="215"/>
      <c r="G62" s="174"/>
    </row>
    <row r="63" spans="1:9" ht="15" x14ac:dyDescent="0.2">
      <c r="A63" s="147"/>
      <c r="B63" s="194"/>
      <c r="C63" s="168" t="s">
        <v>37</v>
      </c>
      <c r="D63" s="193"/>
      <c r="E63" s="208"/>
      <c r="F63" s="216"/>
      <c r="G63" s="174"/>
    </row>
    <row r="64" spans="1:9" x14ac:dyDescent="0.2">
      <c r="A64" s="147"/>
      <c r="B64" s="233" t="s">
        <v>43</v>
      </c>
      <c r="C64" s="234" t="s">
        <v>57</v>
      </c>
      <c r="D64" s="235" t="s">
        <v>58</v>
      </c>
      <c r="E64" s="236">
        <v>2</v>
      </c>
      <c r="F64" s="237">
        <f>E64*G64</f>
        <v>3515</v>
      </c>
      <c r="G64" s="229">
        <v>1757.34</v>
      </c>
    </row>
    <row r="65" spans="1:7" x14ac:dyDescent="0.2">
      <c r="A65" s="147"/>
      <c r="B65" s="233" t="s">
        <v>47</v>
      </c>
      <c r="C65" s="238" t="s">
        <v>59</v>
      </c>
      <c r="D65" s="235" t="s">
        <v>35</v>
      </c>
      <c r="E65" s="236">
        <v>4</v>
      </c>
      <c r="F65" s="237">
        <f>E65*G65</f>
        <v>2054</v>
      </c>
      <c r="G65" s="229">
        <v>513.6</v>
      </c>
    </row>
    <row r="66" spans="1:7" ht="13.5" thickBot="1" x14ac:dyDescent="0.25">
      <c r="A66" s="149"/>
      <c r="B66" s="150"/>
      <c r="C66" s="187"/>
      <c r="D66" s="186"/>
      <c r="E66" s="170" t="s">
        <v>36</v>
      </c>
      <c r="F66" s="152">
        <f>SUM(F64:F65)</f>
        <v>5569</v>
      </c>
      <c r="G66" s="221"/>
    </row>
    <row r="67" spans="1:7" ht="13.5" thickBot="1" x14ac:dyDescent="0.25">
      <c r="A67" s="176"/>
      <c r="B67" s="222"/>
      <c r="C67" s="223"/>
      <c r="D67" s="222"/>
      <c r="E67" s="177" t="s">
        <v>45</v>
      </c>
      <c r="F67" s="178">
        <f>F40+F44+F50+F55+F61+F66</f>
        <v>190809.77</v>
      </c>
      <c r="G67" s="224"/>
    </row>
    <row r="68" spans="1:7" ht="14.25" x14ac:dyDescent="0.2">
      <c r="B68" s="217" t="s">
        <v>20</v>
      </c>
      <c r="C68" s="218"/>
      <c r="D68" s="219" t="s">
        <v>21</v>
      </c>
      <c r="E68" s="220"/>
      <c r="F68" s="220"/>
    </row>
    <row r="69" spans="1:7" ht="14.25" x14ac:dyDescent="0.2">
      <c r="B69" s="217"/>
      <c r="C69" s="218"/>
      <c r="D69" s="219"/>
      <c r="E69" s="220"/>
      <c r="F69" s="220"/>
    </row>
  </sheetData>
  <mergeCells count="26">
    <mergeCell ref="A3:G3"/>
    <mergeCell ref="G11:G14"/>
    <mergeCell ref="F48:F49"/>
    <mergeCell ref="B48:B49"/>
    <mergeCell ref="A4:G4"/>
    <mergeCell ref="F21:F22"/>
    <mergeCell ref="B21:B22"/>
    <mergeCell ref="F23:F27"/>
    <mergeCell ref="B23:B27"/>
    <mergeCell ref="F7:F8"/>
    <mergeCell ref="B7:B8"/>
    <mergeCell ref="F9:F10"/>
    <mergeCell ref="B9:B10"/>
    <mergeCell ref="F59:F60"/>
    <mergeCell ref="B59:B60"/>
    <mergeCell ref="F16:F20"/>
    <mergeCell ref="B16:B20"/>
    <mergeCell ref="B11:B14"/>
    <mergeCell ref="B33:B36"/>
    <mergeCell ref="F33:F36"/>
    <mergeCell ref="F57:F58"/>
    <mergeCell ref="B57:B58"/>
    <mergeCell ref="F37:F39"/>
    <mergeCell ref="F11:F14"/>
    <mergeCell ref="F28:F32"/>
    <mergeCell ref="B28:B32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43</vt:lpstr>
      <vt:lpstr>работа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Дом</cp:lastModifiedBy>
  <cp:lastPrinted>2017-01-31T11:01:51Z</cp:lastPrinted>
  <dcterms:created xsi:type="dcterms:W3CDTF">2010-11-29T02:37:01Z</dcterms:created>
  <dcterms:modified xsi:type="dcterms:W3CDTF">2017-01-31T11:01:55Z</dcterms:modified>
</cp:coreProperties>
</file>