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1"/>
  </bookViews>
  <sheets>
    <sheet name="Сумм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<sst xmlns="http://schemas.openxmlformats.org/spreadsheetml/2006/main" count="131" uniqueCount="92">
  <si>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</si>
  <si>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</si>
  <si>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</si>
  <si>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</si>
  <si>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</si>
  <si>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</si>
  <si>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</si>
  <si>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</si>
  <si>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</si>
  <si>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</si>
  <si>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</si>
  <si>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</si>
  <si>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</si>
  <si>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</si>
  <si>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</si>
  <si>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</si>
  <si>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</si>
  <si>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</si>
  <si>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</si>
  <si>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</si>
  <si>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</si>
  <si>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</si>
  <si>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</si>
  <si>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</si>
  <si>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</si>
  <si>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</si>
  <si>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</si>
  <si>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</si>
  <si>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</si>
  <si>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</si>
  <si>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</si>
  <si>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</si>
  <si>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</si>
  <si>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</si>
  <si>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</si>
  <si>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</si>
  <si>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</si>
  <si>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</si>
  <si>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Мира, дом 15Б</t>
  </si>
  <si>
    <t>Главный энергетик</t>
  </si>
  <si>
    <t xml:space="preserve">Перечень выполненных работ </t>
  </si>
  <si>
    <r>
      <t xml:space="preserve">ул. Мира, д.15Б -  </t>
    </r>
    <r>
      <rPr>
        <b/>
        <sz val="20"/>
        <color indexed="10"/>
        <rFont val="Arial Cyr"/>
        <family val="2"/>
      </rPr>
      <t>ООО "Статус 2"</t>
    </r>
  </si>
  <si>
    <t>Примечание</t>
  </si>
  <si>
    <t>Техническое обслуживание</t>
  </si>
  <si>
    <t>апрель</t>
  </si>
  <si>
    <t>шт</t>
  </si>
  <si>
    <t>май</t>
  </si>
  <si>
    <t>м</t>
  </si>
  <si>
    <t>м2</t>
  </si>
  <si>
    <t>август</t>
  </si>
  <si>
    <t>Покос травы</t>
  </si>
  <si>
    <t>январь</t>
  </si>
  <si>
    <t>июнь</t>
  </si>
  <si>
    <t>сентябрь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</si>
  <si>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</si>
  <si>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</si>
  <si>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</si>
  <si>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</si>
  <si>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</si>
  <si>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О.А. Доброгорский</t>
  </si>
  <si>
    <t>Отчет Управляющей компании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</si>
  <si>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</si>
  <si>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</si>
  <si>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</si>
  <si>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  ЖКУ
на 01.01.2017г. составляет:</t>
  </si>
  <si>
    <t>за 2016г.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</si>
  <si>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</si>
  <si>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</si>
  <si>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</si>
  <si>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</si>
  <si>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</si>
  <si>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Покраска мусорных контейнеров</t>
  </si>
  <si>
    <t>шт/м2</t>
  </si>
  <si>
    <t>3/16,8</t>
  </si>
  <si>
    <t>900</t>
  </si>
  <si>
    <t>Установка ограждения из трубы ф50.</t>
  </si>
  <si>
    <t>Смена метлахских плиток в полах до 10 шт.</t>
  </si>
  <si>
    <t>Замена ламп энергосберегающих GAUS</t>
  </si>
  <si>
    <t>шт.</t>
  </si>
  <si>
    <t>Замена ламп накаливания ЛОН Е27 40W</t>
  </si>
  <si>
    <t xml:space="preserve">Замена лампы ЛОН  Е -27 </t>
  </si>
  <si>
    <t xml:space="preserve"> Замена лампа Gaus</t>
  </si>
  <si>
    <t>Смена ламп</t>
  </si>
  <si>
    <t>Протяжка контактов автоматов,пускателей,нулевых шин.</t>
  </si>
  <si>
    <t xml:space="preserve">Замена ламп </t>
  </si>
  <si>
    <t>Зашивка слуховых окон армированной пленкой</t>
  </si>
  <si>
    <t>Включение автомата в подвале</t>
  </si>
  <si>
    <t>Замена ламп энергосберегающих ЛОН Е27 40W</t>
  </si>
  <si>
    <t>Замена ламп энергосберегающих Космос Е27 20W</t>
  </si>
  <si>
    <t>ноябрь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</si>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</sst>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  <numFmt numFmtId="171" formatCode="General;\-General;"/>
  </numFmts>
  <fonts count="34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1"/>
      <name val="Arial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name val="Verdana"/>
      <family val="2"/>
    </font>
    <font>
      <sz val="12"/>
      <name val="Arial Cyr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Times New Roman"/>
      <family val="1"/>
    </font>
    <font>
      <sz val="11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0" xfId="0" applyFont="1" applyFill="1"/>
    <xf numFmtId="0" fontId="9" fillId="4" borderId="11" xfId="0" applyFont="1" applyFill="1" applyBorder="1" applyAlignment="1">
      <alignment vertical="center" wrapText="1"/>
    </xf>
    <xf numFmtId="9" fontId="8" fillId="4" borderId="11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11" fillId="4" borderId="11" xfId="0" applyNumberFormat="1" applyFont="1" applyFill="1" applyBorder="1" applyAlignment="1">
      <alignment horizontal="center" vertical="center"/>
    </xf>
    <xf numFmtId="165" fontId="11" fillId="4" borderId="32" xfId="0" applyNumberFormat="1" applyFont="1" applyFill="1" applyBorder="1" applyAlignment="1">
      <alignment horizontal="center" vertical="center"/>
    </xf>
    <xf numFmtId="165" fontId="11" fillId="4" borderId="24" xfId="0" applyNumberFormat="1" applyFont="1" applyFill="1" applyBorder="1" applyAlignment="1">
      <alignment horizontal="center" vertical="center"/>
    </xf>
    <xf numFmtId="165" fontId="11" fillId="4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27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167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167" fontId="4" fillId="0" borderId="3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27" xfId="0" applyBorder="1"/>
    <xf numFmtId="0" fontId="0" fillId="0" borderId="9" xfId="0" applyBorder="1"/>
    <xf numFmtId="0" fontId="4" fillId="0" borderId="3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167" fontId="15" fillId="4" borderId="24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167" fontId="15" fillId="0" borderId="37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4" fillId="3" borderId="8" xfId="0" applyFont="1" applyFill="1" applyBorder="1" applyAlignment="1">
      <alignment horizontal="center" vertical="center" textRotation="90" wrapText="1"/>
    </xf>
    <xf numFmtId="0" fontId="22" fillId="3" borderId="9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/>
    <xf numFmtId="0" fontId="0" fillId="3" borderId="10" xfId="0" applyFill="1" applyBorder="1"/>
    <xf numFmtId="0" fontId="4" fillId="3" borderId="13" xfId="0" applyFont="1" applyFill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22" fillId="3" borderId="24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wrapText="1"/>
    </xf>
    <xf numFmtId="0" fontId="0" fillId="3" borderId="24" xfId="0" applyFill="1" applyBorder="1" applyAlignment="1">
      <alignment horizontal="center" vertical="center"/>
    </xf>
    <xf numFmtId="167" fontId="15" fillId="4" borderId="24" xfId="0" applyNumberFormat="1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4" fillId="3" borderId="39" xfId="0" applyFont="1" applyFill="1" applyBorder="1" applyAlignment="1">
      <alignment horizontal="center" vertical="center" textRotation="90" wrapText="1"/>
    </xf>
    <xf numFmtId="0" fontId="22" fillId="3" borderId="37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center" wrapText="1"/>
    </xf>
    <xf numFmtId="0" fontId="0" fillId="3" borderId="36" xfId="0" applyFill="1" applyBorder="1" applyAlignment="1">
      <alignment horizontal="center" vertical="center"/>
    </xf>
    <xf numFmtId="167" fontId="0" fillId="3" borderId="36" xfId="0" applyNumberForma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4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67" fontId="0" fillId="0" borderId="36" xfId="0" applyNumberFormat="1" applyBorder="1" applyAlignment="1">
      <alignment vertical="center"/>
    </xf>
    <xf numFmtId="0" fontId="22" fillId="0" borderId="41" xfId="0" applyFont="1" applyBorder="1" applyAlignment="1">
      <alignment horizontal="left" vertical="center"/>
    </xf>
    <xf numFmtId="4" fontId="0" fillId="0" borderId="0" xfId="0" applyNumberFormat="1"/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169" fontId="15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67" fontId="0" fillId="0" borderId="0" xfId="0" applyNumberFormat="1"/>
    <xf numFmtId="0" fontId="4" fillId="0" borderId="3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67" fontId="0" fillId="0" borderId="3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 wrapText="1"/>
    </xf>
    <xf numFmtId="4" fontId="15" fillId="4" borderId="24" xfId="0" applyNumberFormat="1" applyFont="1" applyFill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167" fontId="15" fillId="0" borderId="14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3" borderId="45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vertical="center"/>
    </xf>
    <xf numFmtId="0" fontId="26" fillId="3" borderId="46" xfId="0" applyFont="1" applyFill="1" applyBorder="1" applyAlignment="1">
      <alignment vertical="center"/>
    </xf>
    <xf numFmtId="4" fontId="6" fillId="3" borderId="14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0" fillId="3" borderId="0" xfId="0" applyFill="1"/>
    <xf numFmtId="2" fontId="2" fillId="4" borderId="49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2" fontId="2" fillId="4" borderId="35" xfId="0" applyNumberFormat="1" applyFont="1" applyFill="1" applyBorder="1" applyAlignment="1">
      <alignment horizontal="center"/>
    </xf>
    <xf numFmtId="0" fontId="0" fillId="0" borderId="50" xfId="0" applyBorder="1" applyAlignment="1">
      <alignment vertical="center"/>
    </xf>
    <xf numFmtId="0" fontId="25" fillId="3" borderId="14" xfId="0" applyFont="1" applyFill="1" applyBorder="1" applyAlignment="1">
      <alignment vertical="center"/>
    </xf>
    <xf numFmtId="0" fontId="22" fillId="3" borderId="45" xfId="0" applyFont="1" applyFill="1" applyBorder="1" applyAlignment="1">
      <alignment vertical="center"/>
    </xf>
    <xf numFmtId="0" fontId="27" fillId="3" borderId="45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>
      <alignment horizontal="left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wrapText="1"/>
    </xf>
    <xf numFmtId="0" fontId="26" fillId="2" borderId="37" xfId="0" applyFont="1" applyFill="1" applyBorder="1" applyAlignment="1">
      <alignment horizontal="center"/>
    </xf>
    <xf numFmtId="49" fontId="26" fillId="0" borderId="9" xfId="0" applyNumberFormat="1" applyFont="1" applyBorder="1" applyAlignment="1">
      <alignment horizontal="center"/>
    </xf>
    <xf numFmtId="0" fontId="28" fillId="0" borderId="9" xfId="0" applyFont="1" applyBorder="1" applyAlignment="1">
      <alignment vertical="top" wrapText="1"/>
    </xf>
    <xf numFmtId="0" fontId="28" fillId="0" borderId="9" xfId="0" applyFont="1" applyBorder="1" applyAlignment="1">
      <alignment horizontal="center" vertical="top" wrapText="1"/>
    </xf>
    <xf numFmtId="171" fontId="0" fillId="0" borderId="9" xfId="0" applyNumberFormat="1" applyBorder="1" applyAlignment="1" applyProtection="1">
      <alignment horizontal="center" vertical="top" wrapText="1"/>
      <protection locked="0"/>
    </xf>
    <xf numFmtId="171" fontId="0" fillId="0" borderId="9" xfId="0" applyNumberFormat="1" applyFont="1" applyBorder="1" applyAlignment="1" applyProtection="1">
      <alignment horizontal="center" vertical="top" wrapText="1"/>
      <protection locked="0"/>
    </xf>
    <xf numFmtId="171" fontId="0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wrapText="1"/>
    </xf>
    <xf numFmtId="0" fontId="21" fillId="3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/>
    </xf>
    <xf numFmtId="0" fontId="1" fillId="0" borderId="9" xfId="0" applyFont="1" applyBorder="1"/>
    <xf numFmtId="171" fontId="1" fillId="0" borderId="9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>
      <alignment horizontal="center" vertical="center"/>
    </xf>
    <xf numFmtId="0" fontId="24" fillId="3" borderId="9" xfId="0" applyFont="1" applyFill="1" applyBorder="1" applyAlignment="1">
      <alignment vertical="top" wrapText="1"/>
    </xf>
    <xf numFmtId="0" fontId="20" fillId="3" borderId="9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0" fillId="0" borderId="9" xfId="0" applyFont="1" applyBorder="1" applyAlignment="1">
      <alignment horizontal="center"/>
    </xf>
    <xf numFmtId="0" fontId="30" fillId="0" borderId="9" xfId="0" applyFont="1" applyBorder="1"/>
    <xf numFmtId="49" fontId="0" fillId="0" borderId="45" xfId="0" applyNumberFormat="1" applyFont="1" applyBorder="1" applyAlignment="1" applyProtection="1">
      <alignment vertical="top" wrapText="1"/>
      <protection locked="0"/>
    </xf>
    <xf numFmtId="0" fontId="19" fillId="0" borderId="45" xfId="0" applyFont="1" applyBorder="1" applyAlignment="1">
      <alignment horizontal="left" vertical="center"/>
    </xf>
    <xf numFmtId="0" fontId="25" fillId="3" borderId="36" xfId="0" applyFont="1" applyFill="1" applyBorder="1" applyAlignment="1">
      <alignment vertical="center"/>
    </xf>
    <xf numFmtId="0" fontId="0" fillId="0" borderId="9" xfId="0" applyFont="1" applyBorder="1" applyAlignment="1">
      <alignment horizontal="center"/>
    </xf>
    <xf numFmtId="4" fontId="23" fillId="0" borderId="9" xfId="0" applyNumberFormat="1" applyFont="1" applyBorder="1" applyAlignment="1">
      <alignment horizontal="right" vertical="center"/>
    </xf>
    <xf numFmtId="0" fontId="3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3" fillId="3" borderId="9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center" vertical="center"/>
    </xf>
    <xf numFmtId="167" fontId="15" fillId="3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167" fontId="15" fillId="3" borderId="37" xfId="0" applyNumberFormat="1" applyFont="1" applyFill="1" applyBorder="1" applyAlignment="1">
      <alignment horizontal="center" vertical="center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textRotation="90" wrapText="1"/>
      <protection locked="0"/>
    </xf>
    <xf numFmtId="0" fontId="9" fillId="0" borderId="52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6" borderId="55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31" fillId="0" borderId="36" xfId="0" applyNumberFormat="1" applyFont="1" applyBorder="1" applyAlignment="1">
      <alignment horizontal="center" vertical="center"/>
    </xf>
    <xf numFmtId="4" fontId="31" fillId="0" borderId="37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3" borderId="14" xfId="0" applyFont="1" applyFill="1" applyBorder="1" applyAlignment="1">
      <alignment horizontal="center" wrapText="1"/>
    </xf>
    <xf numFmtId="0" fontId="21" fillId="3" borderId="37" xfId="0" applyFont="1" applyFill="1" applyBorder="1" applyAlignment="1">
      <alignment horizont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3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workbookViewId="0" topLeftCell="A4">
      <selection activeCell="G35" sqref="G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2" t="s">
        <v>54</v>
      </c>
      <c r="L2" s="232"/>
      <c r="M2" s="232"/>
      <c r="N2" s="232"/>
    </row>
    <row r="3" spans="11:14" ht="15.75">
      <c r="K3" s="232" t="s">
        <v>55</v>
      </c>
      <c r="L3" s="232"/>
      <c r="M3" s="232"/>
      <c r="N3" s="232"/>
    </row>
    <row r="4" spans="11:14" ht="15.75">
      <c r="K4" s="232" t="s">
        <v>56</v>
      </c>
      <c r="L4" s="232"/>
      <c r="M4" s="232"/>
      <c r="N4" s="232"/>
    </row>
    <row r="7" spans="1:15" s="3" customFormat="1" ht="15.75">
      <c r="A7" s="319" t="s">
        <v>60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</row>
    <row r="8" spans="1:15" ht="18.75">
      <c r="A8" s="320" t="s">
        <v>38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</row>
    <row r="9" spans="1:15" ht="19.5" thickBot="1">
      <c r="A9" s="5" t="s">
        <v>0</v>
      </c>
      <c r="B9" s="4"/>
      <c r="C9" s="4"/>
      <c r="E9" s="6">
        <v>1192.4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21" t="s">
        <v>1</v>
      </c>
      <c r="B10" s="323" t="s">
        <v>2</v>
      </c>
      <c r="C10" s="326" t="s">
        <v>3</v>
      </c>
      <c r="D10" s="328" t="s">
        <v>4</v>
      </c>
      <c r="E10" s="326" t="s">
        <v>5</v>
      </c>
      <c r="F10" s="330" t="s">
        <v>6</v>
      </c>
      <c r="G10" s="332" t="s">
        <v>7</v>
      </c>
      <c r="H10" s="332"/>
      <c r="I10" s="332"/>
      <c r="J10" s="333"/>
      <c r="K10" s="330" t="s">
        <v>8</v>
      </c>
      <c r="L10" s="334" t="s">
        <v>7</v>
      </c>
      <c r="M10" s="334"/>
      <c r="N10" s="334"/>
      <c r="O10" s="335"/>
    </row>
    <row r="11" spans="1:15" s="7" customFormat="1" ht="37.5" customHeight="1">
      <c r="A11" s="322"/>
      <c r="B11" s="324"/>
      <c r="C11" s="327"/>
      <c r="D11" s="329"/>
      <c r="E11" s="327"/>
      <c r="F11" s="331"/>
      <c r="G11" s="336" t="s">
        <v>9</v>
      </c>
      <c r="H11" s="336" t="s">
        <v>10</v>
      </c>
      <c r="I11" s="336" t="s">
        <v>11</v>
      </c>
      <c r="J11" s="338" t="s">
        <v>12</v>
      </c>
      <c r="K11" s="331"/>
      <c r="L11" s="337" t="s">
        <v>36</v>
      </c>
      <c r="M11" s="336" t="s">
        <v>13</v>
      </c>
      <c r="N11" s="337" t="s">
        <v>37</v>
      </c>
      <c r="O11" s="338" t="s">
        <v>14</v>
      </c>
    </row>
    <row r="12" spans="1:15" s="7" customFormat="1" ht="44.25" customHeight="1">
      <c r="A12" s="322"/>
      <c r="B12" s="325"/>
      <c r="C12" s="327"/>
      <c r="D12" s="329"/>
      <c r="E12" s="327"/>
      <c r="F12" s="331"/>
      <c r="G12" s="336"/>
      <c r="H12" s="336"/>
      <c r="I12" s="336"/>
      <c r="J12" s="338"/>
      <c r="K12" s="331"/>
      <c r="L12" s="337"/>
      <c r="M12" s="336"/>
      <c r="N12" s="337"/>
      <c r="O12" s="338"/>
    </row>
    <row r="13" spans="1:15" s="17" customFormat="1" ht="14.25" customHeight="1" hidden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t="12.7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t="12.7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t="12.7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customHeight="1" hidden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t="12.7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t="12.7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t="12.7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t="12.7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customHeight="1" hidden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16" customFormat="1" ht="18" customHeight="1" thickBot="1">
      <c r="A31" s="135" t="s">
        <v>15</v>
      </c>
      <c r="B31" s="136"/>
      <c r="C31" s="137">
        <f>D31+E31</f>
        <v>30.71</v>
      </c>
      <c r="D31" s="138">
        <v>4.06</v>
      </c>
      <c r="E31" s="137">
        <f>F31+K31</f>
        <v>26.65</v>
      </c>
      <c r="F31" s="137">
        <f>G31+H31+I31+J31</f>
        <v>12.05</v>
      </c>
      <c r="G31" s="253">
        <v>6.34</v>
      </c>
      <c r="H31" s="254">
        <v>2.86</v>
      </c>
      <c r="I31" s="254">
        <v>1.67</v>
      </c>
      <c r="J31" s="254">
        <v>1.18</v>
      </c>
      <c r="K31" s="137">
        <f>L31+M31+N31+O31</f>
        <v>14.6</v>
      </c>
      <c r="L31" s="253">
        <v>2.12</v>
      </c>
      <c r="M31" s="254">
        <v>9.47</v>
      </c>
      <c r="N31" s="254">
        <v>0.35</v>
      </c>
      <c r="O31" s="255">
        <v>2.66</v>
      </c>
    </row>
    <row r="32" spans="1:15" ht="24.75" customHeight="1" thickBot="1">
      <c r="A32" s="18" t="s">
        <v>61</v>
      </c>
      <c r="B32" s="19">
        <v>1</v>
      </c>
      <c r="C32" s="82">
        <f>C31*E9*12</f>
        <v>439423.2</v>
      </c>
      <c r="D32" s="21">
        <f>D31*E9*12</f>
        <v>58094</v>
      </c>
      <c r="E32" s="65">
        <f>F32+K32</f>
        <v>381329</v>
      </c>
      <c r="F32" s="65">
        <f>G32+H32+I32+J32</f>
        <v>172421</v>
      </c>
      <c r="G32" s="83">
        <f>G31/C31*C32</f>
        <v>90718</v>
      </c>
      <c r="H32" s="24">
        <f>H31/C31*C32</f>
        <v>40923</v>
      </c>
      <c r="I32" s="24">
        <f>I31/C31*C32</f>
        <v>23896</v>
      </c>
      <c r="J32" s="25">
        <f>J31/C31*C32</f>
        <v>16884</v>
      </c>
      <c r="K32" s="132">
        <f>L32+M32+N32+O32</f>
        <v>208908</v>
      </c>
      <c r="L32" s="84">
        <f>L31/C31*C32</f>
        <v>30335</v>
      </c>
      <c r="M32" s="27">
        <f>M31/C31*C32</f>
        <v>135504</v>
      </c>
      <c r="N32" s="27">
        <f>N31/C31*C32</f>
        <v>5008</v>
      </c>
      <c r="O32" s="28">
        <f>O31/C31*C32</f>
        <v>38061</v>
      </c>
    </row>
    <row r="33" spans="1:15" ht="26.25" customHeight="1" thickBot="1">
      <c r="A33" s="124" t="s">
        <v>62</v>
      </c>
      <c r="B33" s="125">
        <f>(C33/C32)%*100</f>
        <v>0.9945</v>
      </c>
      <c r="C33" s="126">
        <v>436992.3</v>
      </c>
      <c r="D33" s="127">
        <f>D31/C31*C33</f>
        <v>57772</v>
      </c>
      <c r="E33" s="128">
        <f>F33+K33</f>
        <v>379221</v>
      </c>
      <c r="F33" s="128">
        <f>G33+H33+I33+J33</f>
        <v>171468</v>
      </c>
      <c r="G33" s="129">
        <f>G31/C31*C33</f>
        <v>90216</v>
      </c>
      <c r="H33" s="130">
        <f>H31/C31*C33</f>
        <v>40697</v>
      </c>
      <c r="I33" s="130">
        <f>I31/C31*C33</f>
        <v>23764</v>
      </c>
      <c r="J33" s="131">
        <f>J31/C31*C33</f>
        <v>16791</v>
      </c>
      <c r="K33" s="133">
        <f aca="true" t="shared" si="0" ref="K33:K35">L33+M33+N33+O33</f>
        <v>207753</v>
      </c>
      <c r="L33" s="129">
        <f>L31/C31*C33</f>
        <v>30167</v>
      </c>
      <c r="M33" s="130">
        <f>M31/C31*C33</f>
        <v>134755</v>
      </c>
      <c r="N33" s="130">
        <f>N31/C31*C33</f>
        <v>4980</v>
      </c>
      <c r="O33" s="131">
        <f>O31/C31*C33</f>
        <v>37851</v>
      </c>
    </row>
    <row r="34" spans="1:15" ht="34.5" customHeight="1" thickBot="1">
      <c r="A34" s="117" t="s">
        <v>63</v>
      </c>
      <c r="B34" s="118"/>
      <c r="C34" s="119">
        <f>D34+E34</f>
        <v>337007</v>
      </c>
      <c r="D34" s="120">
        <f>D32</f>
        <v>58094</v>
      </c>
      <c r="E34" s="119">
        <f>F34+K34</f>
        <v>278913</v>
      </c>
      <c r="F34" s="119">
        <f>G34+H34+I34+J34</f>
        <v>70005</v>
      </c>
      <c r="G34" s="121">
        <f>3814+4293</f>
        <v>8107</v>
      </c>
      <c r="H34" s="122">
        <v>42028</v>
      </c>
      <c r="I34" s="122">
        <f>6597+3965</f>
        <v>10562</v>
      </c>
      <c r="J34" s="123">
        <v>9308</v>
      </c>
      <c r="K34" s="134">
        <f t="shared" si="0"/>
        <v>208908</v>
      </c>
      <c r="L34" s="121">
        <f aca="true" t="shared" si="1" ref="L34:O34">L32</f>
        <v>30335</v>
      </c>
      <c r="M34" s="122">
        <f t="shared" si="1"/>
        <v>135504</v>
      </c>
      <c r="N34" s="122">
        <f t="shared" si="1"/>
        <v>5008</v>
      </c>
      <c r="O34" s="123">
        <f t="shared" si="1"/>
        <v>38061</v>
      </c>
    </row>
    <row r="35" spans="1:15" ht="24.75" customHeight="1" thickBot="1">
      <c r="A35" s="71" t="s">
        <v>16</v>
      </c>
      <c r="B35" s="72"/>
      <c r="C35" s="85">
        <f>C34-C33</f>
        <v>-99985</v>
      </c>
      <c r="D35" s="42">
        <f>D34-D33</f>
        <v>322</v>
      </c>
      <c r="E35" s="85">
        <f>F35+K35</f>
        <v>-100308</v>
      </c>
      <c r="F35" s="85">
        <f>G35+H35+I35+J35</f>
        <v>-101463</v>
      </c>
      <c r="G35" s="86">
        <f>G34-G33</f>
        <v>-82109</v>
      </c>
      <c r="H35" s="86">
        <f>H34-H33</f>
        <v>1331</v>
      </c>
      <c r="I35" s="42">
        <f>I34-I33</f>
        <v>-13202</v>
      </c>
      <c r="J35" s="74">
        <f>J34-J33</f>
        <v>-7483</v>
      </c>
      <c r="K35" s="139">
        <f t="shared" si="0"/>
        <v>1155</v>
      </c>
      <c r="L35" s="87">
        <f>L34-L33</f>
        <v>168</v>
      </c>
      <c r="M35" s="88">
        <f aca="true" t="shared" si="2" ref="M35:O35">M34-M33</f>
        <v>749</v>
      </c>
      <c r="N35" s="88">
        <f t="shared" si="2"/>
        <v>28</v>
      </c>
      <c r="O35" s="111">
        <f t="shared" si="2"/>
        <v>210</v>
      </c>
    </row>
    <row r="36" spans="1:15" s="2" customFormat="1" ht="23.25" customHeight="1" thickBot="1">
      <c r="A36" s="339" t="s">
        <v>64</v>
      </c>
      <c r="B36" s="340"/>
      <c r="C36" s="340"/>
      <c r="D36" s="340"/>
      <c r="E36" s="341">
        <v>290631.3</v>
      </c>
      <c r="F36" s="342"/>
      <c r="G36" s="78"/>
      <c r="H36" s="78"/>
      <c r="I36" s="78"/>
      <c r="J36" s="78"/>
      <c r="K36" s="89"/>
      <c r="L36" s="78"/>
      <c r="M36" s="78"/>
      <c r="N36" s="78"/>
      <c r="O36" s="78"/>
    </row>
    <row r="37" ht="12.75">
      <c r="D37" s="90"/>
    </row>
    <row r="38" spans="1:15" s="2" customFormat="1" ht="12.75" hidden="1">
      <c r="A38" s="310" t="s">
        <v>17</v>
      </c>
      <c r="B38" s="313" t="s">
        <v>18</v>
      </c>
      <c r="C38" s="316"/>
      <c r="D38" s="317"/>
      <c r="E38" s="316"/>
      <c r="F38" s="316"/>
      <c r="G38" s="318"/>
      <c r="H38" s="318"/>
      <c r="I38" s="318"/>
      <c r="J38" s="318"/>
      <c r="K38" s="316"/>
      <c r="L38" s="318"/>
      <c r="M38" s="318"/>
      <c r="N38" s="318"/>
      <c r="O38" s="318"/>
    </row>
    <row r="39" spans="1:15" s="2" customFormat="1" ht="12.75" customHeight="1" hidden="1">
      <c r="A39" s="311"/>
      <c r="B39" s="314"/>
      <c r="C39" s="316"/>
      <c r="D39" s="317"/>
      <c r="E39" s="316"/>
      <c r="F39" s="316"/>
      <c r="G39" s="317"/>
      <c r="H39" s="317"/>
      <c r="I39" s="317"/>
      <c r="J39" s="317"/>
      <c r="K39" s="316"/>
      <c r="L39" s="317"/>
      <c r="M39" s="317"/>
      <c r="N39" s="317"/>
      <c r="O39" s="317"/>
    </row>
    <row r="40" spans="1:15" s="91" customFormat="1" ht="60" customHeight="1" hidden="1">
      <c r="A40" s="312"/>
      <c r="B40" s="315"/>
      <c r="C40" s="316"/>
      <c r="D40" s="317"/>
      <c r="E40" s="316"/>
      <c r="F40" s="316"/>
      <c r="G40" s="317"/>
      <c r="H40" s="317"/>
      <c r="I40" s="317"/>
      <c r="J40" s="317"/>
      <c r="K40" s="316"/>
      <c r="L40" s="317"/>
      <c r="M40" s="317"/>
      <c r="N40" s="317"/>
      <c r="O40" s="317"/>
    </row>
    <row r="41" spans="1:15" ht="12.75" hidden="1">
      <c r="A41" s="92" t="s">
        <v>15</v>
      </c>
      <c r="B41" s="93">
        <f>2.2</f>
        <v>2.2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19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20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21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16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customHeight="1" hidden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2:8" ht="12.75">
      <c r="B47" s="1" t="s">
        <v>22</v>
      </c>
      <c r="C47" s="50"/>
      <c r="H47" s="1" t="s">
        <v>35</v>
      </c>
    </row>
    <row r="50" spans="2:8" ht="12.75">
      <c r="B50" s="1" t="s">
        <v>39</v>
      </c>
      <c r="H50" s="1" t="s">
        <v>59</v>
      </c>
    </row>
    <row r="52" spans="2:8" ht="12.75">
      <c r="B52" s="1" t="s">
        <v>57</v>
      </c>
      <c r="H52" s="1" t="s">
        <v>58</v>
      </c>
    </row>
  </sheetData>
  <mergeCells count="38">
    <mergeCell ref="A36:D36"/>
    <mergeCell ref="E36:F36"/>
    <mergeCell ref="I11:I12"/>
    <mergeCell ref="J11:J12"/>
    <mergeCell ref="L11:L12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F38:F40"/>
    <mergeCell ref="G38:J38"/>
    <mergeCell ref="K38:K40"/>
    <mergeCell ref="L38:O38"/>
    <mergeCell ref="O39:O40"/>
    <mergeCell ref="L39:L40"/>
    <mergeCell ref="M39:M40"/>
    <mergeCell ref="G39:G40"/>
    <mergeCell ref="H39:H40"/>
    <mergeCell ref="I39:I40"/>
    <mergeCell ref="J39:J40"/>
    <mergeCell ref="N39:N40"/>
    <mergeCell ref="A38:A40"/>
    <mergeCell ref="B38:B40"/>
    <mergeCell ref="C38:C40"/>
    <mergeCell ref="D38:D40"/>
    <mergeCell ref="E38:E40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 topLeftCell="A1">
      <selection activeCell="I26" sqref="I26:K27"/>
    </sheetView>
  </sheetViews>
  <sheetFormatPr defaultColWidth="9.00390625" defaultRowHeight="12.75"/>
  <cols>
    <col min="1" max="1" width="7.125" style="141" customWidth="1"/>
    <col min="2" max="2" width="8.625" style="115" customWidth="1"/>
    <col min="3" max="3" width="41.75390625" style="113" customWidth="1"/>
    <col min="4" max="4" width="8.625" style="112" customWidth="1"/>
    <col min="5" max="5" width="9.25390625" style="112" customWidth="1"/>
    <col min="6" max="6" width="11.375" style="114" customWidth="1"/>
    <col min="7" max="16384" width="9.125" style="140" customWidth="1"/>
  </cols>
  <sheetData>
    <row r="1" spans="1:7" ht="15.75">
      <c r="A1" s="343" t="s">
        <v>40</v>
      </c>
      <c r="B1" s="343"/>
      <c r="C1" s="343"/>
      <c r="D1" s="343"/>
      <c r="E1" s="343"/>
      <c r="F1" s="343"/>
      <c r="G1" s="343"/>
    </row>
    <row r="2" spans="1:7" ht="18.75" thickBot="1">
      <c r="A2" s="344" t="s">
        <v>65</v>
      </c>
      <c r="B2" s="344"/>
      <c r="C2" s="344"/>
      <c r="D2" s="344"/>
      <c r="E2" s="344"/>
      <c r="F2" s="344"/>
      <c r="G2" s="344"/>
    </row>
    <row r="3" spans="1:7" ht="27" thickBot="1">
      <c r="A3" s="345" t="s">
        <v>41</v>
      </c>
      <c r="B3" s="346"/>
      <c r="C3" s="346"/>
      <c r="D3" s="346"/>
      <c r="E3" s="346"/>
      <c r="F3" s="346"/>
      <c r="G3" s="347"/>
    </row>
    <row r="4" spans="1:7" s="252" customFormat="1" ht="13.5" customHeight="1" thickBot="1">
      <c r="A4" s="249"/>
      <c r="B4" s="250"/>
      <c r="C4" s="250"/>
      <c r="D4" s="250"/>
      <c r="E4" s="250"/>
      <c r="F4" s="250"/>
      <c r="G4" s="251"/>
    </row>
    <row r="5" spans="1:7" ht="12.75">
      <c r="A5" s="142" t="s">
        <v>31</v>
      </c>
      <c r="B5" s="143" t="s">
        <v>23</v>
      </c>
      <c r="C5" s="233" t="s">
        <v>24</v>
      </c>
      <c r="D5" s="143" t="s">
        <v>32</v>
      </c>
      <c r="E5" s="143" t="s">
        <v>25</v>
      </c>
      <c r="F5" s="144" t="s">
        <v>33</v>
      </c>
      <c r="G5" s="234" t="s">
        <v>42</v>
      </c>
    </row>
    <row r="6" spans="1:7" ht="12.75" customHeight="1">
      <c r="A6" s="235"/>
      <c r="B6" s="145"/>
      <c r="C6" s="146" t="s">
        <v>34</v>
      </c>
      <c r="D6" s="145"/>
      <c r="E6" s="145"/>
      <c r="F6" s="147"/>
      <c r="G6" s="236"/>
    </row>
    <row r="7" spans="1:42" s="151" customFormat="1" ht="12.75" customHeight="1">
      <c r="A7" s="237"/>
      <c r="B7" s="292" t="s">
        <v>44</v>
      </c>
      <c r="C7" s="291" t="s">
        <v>76</v>
      </c>
      <c r="D7" s="273" t="s">
        <v>45</v>
      </c>
      <c r="E7" s="274">
        <v>10</v>
      </c>
      <c r="F7" s="275">
        <v>1732.75</v>
      </c>
      <c r="G7" s="307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</row>
    <row r="8" spans="1:42" s="151" customFormat="1" ht="31.5">
      <c r="A8" s="237"/>
      <c r="B8" s="292" t="s">
        <v>46</v>
      </c>
      <c r="C8" s="283" t="s">
        <v>85</v>
      </c>
      <c r="D8" s="284" t="s">
        <v>48</v>
      </c>
      <c r="E8" s="285">
        <v>6.8</v>
      </c>
      <c r="F8" s="286">
        <v>2081.37</v>
      </c>
      <c r="G8" s="23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</row>
    <row r="9" spans="1:42" s="151" customFormat="1" ht="13.5" thickBot="1">
      <c r="A9" s="240"/>
      <c r="B9" s="155"/>
      <c r="C9" s="154"/>
      <c r="D9" s="156"/>
      <c r="E9" s="157" t="s">
        <v>26</v>
      </c>
      <c r="F9" s="158">
        <f>SUM(F7:F8)</f>
        <v>3814</v>
      </c>
      <c r="G9" s="241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</row>
    <row r="10" spans="1:7" s="149" customFormat="1" ht="12.75">
      <c r="A10" s="308"/>
      <c r="B10" s="304"/>
      <c r="C10" s="146" t="s">
        <v>34</v>
      </c>
      <c r="D10" s="152"/>
      <c r="E10" s="305"/>
      <c r="F10" s="306"/>
      <c r="G10" s="309"/>
    </row>
    <row r="11" spans="1:7" s="149" customFormat="1" ht="12.75">
      <c r="A11" s="237"/>
      <c r="B11" s="153"/>
      <c r="C11" s="302" t="s">
        <v>43</v>
      </c>
      <c r="D11" s="148"/>
      <c r="E11" s="300"/>
      <c r="F11" s="301"/>
      <c r="G11" s="238"/>
    </row>
    <row r="12" spans="1:7" s="149" customFormat="1" ht="30">
      <c r="A12" s="237"/>
      <c r="B12" s="296" t="s">
        <v>46</v>
      </c>
      <c r="C12" s="303" t="s">
        <v>90</v>
      </c>
      <c r="D12" s="297" t="s">
        <v>48</v>
      </c>
      <c r="E12" s="172">
        <v>1192.5</v>
      </c>
      <c r="F12" s="261">
        <f>E12*1.8</f>
        <v>2146.5</v>
      </c>
      <c r="G12" s="298">
        <v>1.8</v>
      </c>
    </row>
    <row r="13" spans="1:7" s="149" customFormat="1" ht="45">
      <c r="A13" s="237"/>
      <c r="B13" s="296" t="s">
        <v>49</v>
      </c>
      <c r="C13" s="299" t="s">
        <v>91</v>
      </c>
      <c r="D13" s="297" t="s">
        <v>48</v>
      </c>
      <c r="E13" s="172">
        <v>1192.5</v>
      </c>
      <c r="F13" s="261">
        <f>E13*1.8</f>
        <v>2146.5</v>
      </c>
      <c r="G13" s="298">
        <v>1.8</v>
      </c>
    </row>
    <row r="14" spans="1:7" s="149" customFormat="1" ht="13.5" thickBot="1">
      <c r="A14" s="240"/>
      <c r="B14" s="155"/>
      <c r="C14" s="154"/>
      <c r="D14" s="156"/>
      <c r="E14" s="157" t="s">
        <v>26</v>
      </c>
      <c r="F14" s="158">
        <f>SUM(F12:F13)</f>
        <v>4293</v>
      </c>
      <c r="G14" s="241"/>
    </row>
    <row r="15" spans="1:7" ht="12.75">
      <c r="A15" s="159"/>
      <c r="B15" s="231"/>
      <c r="C15" s="160" t="s">
        <v>43</v>
      </c>
      <c r="D15" s="288"/>
      <c r="E15" s="161"/>
      <c r="F15" s="162"/>
      <c r="G15" s="163"/>
    </row>
    <row r="16" spans="1:7" ht="12.75">
      <c r="A16" s="164"/>
      <c r="B16" s="165"/>
      <c r="C16" s="166" t="s">
        <v>28</v>
      </c>
      <c r="D16" s="167"/>
      <c r="E16" s="167"/>
      <c r="F16" s="168"/>
      <c r="G16" s="169"/>
    </row>
    <row r="17" spans="1:7" ht="12.75" customHeight="1">
      <c r="A17" s="170"/>
      <c r="B17" s="258" t="s">
        <v>46</v>
      </c>
      <c r="C17" s="259" t="s">
        <v>66</v>
      </c>
      <c r="D17" s="172" t="s">
        <v>48</v>
      </c>
      <c r="E17" s="172">
        <v>1192.5</v>
      </c>
      <c r="F17" s="248">
        <f>E17*G17</f>
        <v>643.95</v>
      </c>
      <c r="G17" s="244">
        <v>0.54</v>
      </c>
    </row>
    <row r="18" spans="1:7" ht="63.75">
      <c r="A18" s="170"/>
      <c r="B18" s="258" t="s">
        <v>49</v>
      </c>
      <c r="C18" s="260" t="s">
        <v>67</v>
      </c>
      <c r="D18" s="171" t="s">
        <v>48</v>
      </c>
      <c r="E18" s="172">
        <v>1192.5</v>
      </c>
      <c r="F18" s="261">
        <f>E18*G18</f>
        <v>28369.58</v>
      </c>
      <c r="G18" s="244">
        <v>23.79</v>
      </c>
    </row>
    <row r="19" spans="1:7" ht="12.75" customHeight="1" thickBot="1">
      <c r="A19" s="173"/>
      <c r="B19" s="174"/>
      <c r="C19" s="175"/>
      <c r="D19" s="176"/>
      <c r="E19" s="157" t="s">
        <v>26</v>
      </c>
      <c r="F19" s="177">
        <f>SUM(F17:F18)</f>
        <v>29014</v>
      </c>
      <c r="G19" s="178"/>
    </row>
    <row r="20" spans="1:7" ht="12.75" customHeight="1">
      <c r="A20" s="179"/>
      <c r="B20" s="180"/>
      <c r="C20" s="181" t="s">
        <v>27</v>
      </c>
      <c r="D20" s="182"/>
      <c r="E20" s="182"/>
      <c r="F20" s="183"/>
      <c r="G20" s="184"/>
    </row>
    <row r="21" spans="1:7" ht="12.75" customHeight="1">
      <c r="A21" s="164"/>
      <c r="B21" s="245" t="s">
        <v>52</v>
      </c>
      <c r="C21" s="268" t="s">
        <v>71</v>
      </c>
      <c r="D21" s="269" t="s">
        <v>72</v>
      </c>
      <c r="E21" s="270" t="s">
        <v>73</v>
      </c>
      <c r="F21" s="295">
        <v>1696.89</v>
      </c>
      <c r="G21" s="246"/>
    </row>
    <row r="22" spans="1:7" ht="15">
      <c r="A22" s="170"/>
      <c r="B22" s="257" t="s">
        <v>49</v>
      </c>
      <c r="C22" s="268" t="s">
        <v>50</v>
      </c>
      <c r="D22" s="269" t="s">
        <v>48</v>
      </c>
      <c r="E22" s="270" t="s">
        <v>74</v>
      </c>
      <c r="F22" s="295">
        <v>7611.06</v>
      </c>
      <c r="G22" s="247"/>
    </row>
    <row r="23" spans="1:7" ht="13.5" thickBot="1">
      <c r="A23" s="185"/>
      <c r="B23" s="186"/>
      <c r="C23" s="187"/>
      <c r="D23" s="188"/>
      <c r="E23" s="189" t="s">
        <v>26</v>
      </c>
      <c r="F23" s="177">
        <f>SUM(F21:F22)</f>
        <v>9308</v>
      </c>
      <c r="G23" s="190"/>
    </row>
    <row r="24" spans="1:7" ht="12.75">
      <c r="A24" s="159"/>
      <c r="B24" s="231"/>
      <c r="C24" s="166" t="s">
        <v>28</v>
      </c>
      <c r="D24" s="191"/>
      <c r="E24" s="191"/>
      <c r="F24" s="192"/>
      <c r="G24" s="163"/>
    </row>
    <row r="25" spans="1:7" ht="14.25">
      <c r="A25" s="242"/>
      <c r="B25" s="293" t="s">
        <v>52</v>
      </c>
      <c r="C25" s="271" t="s">
        <v>75</v>
      </c>
      <c r="D25" s="272" t="s">
        <v>47</v>
      </c>
      <c r="E25" s="272">
        <v>3</v>
      </c>
      <c r="F25" s="294">
        <v>13014.31</v>
      </c>
      <c r="G25" s="243"/>
    </row>
    <row r="26" spans="1:11" ht="13.5" thickBot="1">
      <c r="A26" s="195"/>
      <c r="B26" s="230"/>
      <c r="C26" s="196"/>
      <c r="D26" s="287"/>
      <c r="E26" s="197" t="s">
        <v>26</v>
      </c>
      <c r="F26" s="198">
        <f>SUM(F25:F25)</f>
        <v>13014.31</v>
      </c>
      <c r="G26" s="199"/>
      <c r="K26" s="200"/>
    </row>
    <row r="27" spans="1:7" ht="12.75">
      <c r="A27" s="201"/>
      <c r="B27" s="202"/>
      <c r="C27" s="203" t="s">
        <v>29</v>
      </c>
      <c r="D27" s="204"/>
      <c r="E27" s="204"/>
      <c r="F27" s="205"/>
      <c r="G27" s="206"/>
    </row>
    <row r="28" spans="1:7" ht="12.75">
      <c r="A28" s="159"/>
      <c r="B28" s="351" t="s">
        <v>51</v>
      </c>
      <c r="C28" s="276" t="s">
        <v>77</v>
      </c>
      <c r="D28" s="277" t="s">
        <v>78</v>
      </c>
      <c r="E28" s="277">
        <v>1</v>
      </c>
      <c r="F28" s="356">
        <v>427.1</v>
      </c>
      <c r="G28" s="256"/>
    </row>
    <row r="29" spans="1:7" ht="12.75">
      <c r="A29" s="159"/>
      <c r="B29" s="353"/>
      <c r="C29" s="276" t="s">
        <v>79</v>
      </c>
      <c r="D29" s="277" t="s">
        <v>78</v>
      </c>
      <c r="E29" s="277">
        <v>2</v>
      </c>
      <c r="F29" s="357"/>
      <c r="G29" s="256"/>
    </row>
    <row r="30" spans="1:7" ht="15">
      <c r="A30" s="159"/>
      <c r="B30" s="351" t="s">
        <v>46</v>
      </c>
      <c r="C30" s="278" t="s">
        <v>80</v>
      </c>
      <c r="D30" s="279" t="s">
        <v>45</v>
      </c>
      <c r="E30" s="279">
        <v>1</v>
      </c>
      <c r="F30" s="358">
        <v>354.34</v>
      </c>
      <c r="G30" s="256"/>
    </row>
    <row r="31" spans="1:7" ht="15">
      <c r="A31" s="159"/>
      <c r="B31" s="353"/>
      <c r="C31" s="278" t="s">
        <v>81</v>
      </c>
      <c r="D31" s="279" t="s">
        <v>45</v>
      </c>
      <c r="E31" s="279">
        <v>1</v>
      </c>
      <c r="F31" s="359"/>
      <c r="G31" s="256"/>
    </row>
    <row r="32" spans="1:7" ht="12.75">
      <c r="A32" s="159"/>
      <c r="B32" s="351" t="s">
        <v>52</v>
      </c>
      <c r="C32" s="271" t="s">
        <v>82</v>
      </c>
      <c r="D32" s="272" t="s">
        <v>45</v>
      </c>
      <c r="E32" s="272">
        <v>6</v>
      </c>
      <c r="F32" s="354">
        <v>1759.91</v>
      </c>
      <c r="G32" s="256"/>
    </row>
    <row r="33" spans="1:7" ht="21">
      <c r="A33" s="159"/>
      <c r="B33" s="353"/>
      <c r="C33" s="271" t="s">
        <v>83</v>
      </c>
      <c r="D33" s="272" t="s">
        <v>45</v>
      </c>
      <c r="E33" s="272">
        <v>2</v>
      </c>
      <c r="F33" s="355"/>
      <c r="G33" s="256"/>
    </row>
    <row r="34" spans="1:7" ht="12.75">
      <c r="A34" s="159"/>
      <c r="B34" s="193" t="s">
        <v>53</v>
      </c>
      <c r="C34" s="280" t="s">
        <v>84</v>
      </c>
      <c r="D34" s="272" t="s">
        <v>45</v>
      </c>
      <c r="E34" s="281">
        <v>1</v>
      </c>
      <c r="F34" s="282">
        <v>855.86</v>
      </c>
      <c r="G34" s="256"/>
    </row>
    <row r="35" spans="1:7" ht="12.75">
      <c r="A35" s="159"/>
      <c r="B35" s="351" t="s">
        <v>89</v>
      </c>
      <c r="C35" s="280" t="s">
        <v>86</v>
      </c>
      <c r="D35" s="289"/>
      <c r="E35" s="289"/>
      <c r="F35" s="348">
        <v>567.92</v>
      </c>
      <c r="G35" s="256"/>
    </row>
    <row r="36" spans="1:7" ht="12.75">
      <c r="A36" s="159"/>
      <c r="B36" s="352"/>
      <c r="C36" s="290" t="s">
        <v>87</v>
      </c>
      <c r="D36" s="289" t="s">
        <v>45</v>
      </c>
      <c r="E36" s="289">
        <v>1</v>
      </c>
      <c r="F36" s="349"/>
      <c r="G36" s="256"/>
    </row>
    <row r="37" spans="1:7" ht="12.75">
      <c r="A37" s="159"/>
      <c r="B37" s="353"/>
      <c r="C37" s="290" t="s">
        <v>88</v>
      </c>
      <c r="D37" s="289" t="s">
        <v>45</v>
      </c>
      <c r="E37" s="289">
        <v>1</v>
      </c>
      <c r="F37" s="350"/>
      <c r="G37" s="243"/>
    </row>
    <row r="38" spans="1:7" ht="13.5" thickBot="1">
      <c r="A38" s="185"/>
      <c r="B38" s="186"/>
      <c r="C38" s="207"/>
      <c r="D38" s="188"/>
      <c r="E38" s="189" t="s">
        <v>26</v>
      </c>
      <c r="F38" s="208">
        <f>SUM(F28:F37)</f>
        <v>3965.13</v>
      </c>
      <c r="G38" s="190"/>
    </row>
    <row r="39" spans="1:11" ht="13.5" thickBot="1">
      <c r="A39" s="159"/>
      <c r="B39" s="231"/>
      <c r="C39" s="160" t="s">
        <v>43</v>
      </c>
      <c r="D39" s="288"/>
      <c r="E39" s="161"/>
      <c r="F39" s="162"/>
      <c r="G39" s="163"/>
      <c r="K39" s="194"/>
    </row>
    <row r="40" spans="1:7" ht="12.75">
      <c r="A40" s="242"/>
      <c r="B40" s="209"/>
      <c r="C40" s="203" t="s">
        <v>29</v>
      </c>
      <c r="D40" s="287"/>
      <c r="E40" s="197"/>
      <c r="F40" s="210"/>
      <c r="G40" s="244"/>
    </row>
    <row r="41" spans="1:7" ht="12.75">
      <c r="A41" s="242"/>
      <c r="B41" s="209" t="s">
        <v>46</v>
      </c>
      <c r="C41" s="262" t="s">
        <v>68</v>
      </c>
      <c r="D41" s="263" t="s">
        <v>69</v>
      </c>
      <c r="E41" s="264">
        <v>2</v>
      </c>
      <c r="F41" s="265">
        <f>E41*G41</f>
        <v>3515</v>
      </c>
      <c r="G41" s="266">
        <v>1757.34</v>
      </c>
    </row>
    <row r="42" spans="1:7" ht="12.75">
      <c r="A42" s="242"/>
      <c r="B42" s="209" t="s">
        <v>49</v>
      </c>
      <c r="C42" s="267" t="s">
        <v>70</v>
      </c>
      <c r="D42" s="263" t="s">
        <v>45</v>
      </c>
      <c r="E42" s="264">
        <v>6</v>
      </c>
      <c r="F42" s="265">
        <f>E42*G42</f>
        <v>3082</v>
      </c>
      <c r="G42" s="266">
        <v>513.6</v>
      </c>
    </row>
    <row r="43" spans="1:7" ht="13.5" thickBot="1">
      <c r="A43" s="185"/>
      <c r="B43" s="186"/>
      <c r="C43" s="207"/>
      <c r="D43" s="188"/>
      <c r="E43" s="189" t="s">
        <v>26</v>
      </c>
      <c r="F43" s="177">
        <f>SUM(F41:F42)</f>
        <v>6597</v>
      </c>
      <c r="G43" s="190"/>
    </row>
    <row r="44" spans="1:7" ht="13.5" thickBot="1">
      <c r="A44" s="211"/>
      <c r="B44" s="212"/>
      <c r="C44" s="213"/>
      <c r="D44" s="214"/>
      <c r="E44" s="215" t="s">
        <v>30</v>
      </c>
      <c r="F44" s="216">
        <f>F43+F38+F26+F23+F19+F9+F14</f>
        <v>70005.44</v>
      </c>
      <c r="G44" s="217"/>
    </row>
    <row r="45" spans="1:7" ht="12.75">
      <c r="A45" s="218"/>
      <c r="B45" s="219"/>
      <c r="C45" s="220"/>
      <c r="D45" s="221"/>
      <c r="E45" s="221"/>
      <c r="F45" s="222"/>
      <c r="G45" s="223"/>
    </row>
    <row r="46" spans="1:7" ht="12.75">
      <c r="A46" s="218"/>
      <c r="B46" s="219"/>
      <c r="C46" s="220"/>
      <c r="D46" s="221"/>
      <c r="E46" s="221"/>
      <c r="F46" s="222"/>
      <c r="G46" s="223"/>
    </row>
    <row r="47" spans="1:7" ht="12.75">
      <c r="A47" s="224"/>
      <c r="B47" s="225" t="s">
        <v>22</v>
      </c>
      <c r="C47" s="226"/>
      <c r="D47" s="227" t="s">
        <v>35</v>
      </c>
      <c r="E47" s="227"/>
      <c r="F47" s="228"/>
      <c r="G47" s="229"/>
    </row>
  </sheetData>
  <mergeCells count="11">
    <mergeCell ref="A1:G1"/>
    <mergeCell ref="A2:G2"/>
    <mergeCell ref="A3:G3"/>
    <mergeCell ref="F35:F37"/>
    <mergeCell ref="B35:B37"/>
    <mergeCell ref="F32:F33"/>
    <mergeCell ref="B32:B33"/>
    <mergeCell ref="F28:F29"/>
    <mergeCell ref="B28:B29"/>
    <mergeCell ref="F30:F31"/>
    <mergeCell ref="B30:B31"/>
  </mergeCells>
  <printOptions/>
  <pageMargins left="0.4330708661417323" right="0" top="0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2017-01-17T10:33:02Z</cp:lastPrinted>
  <dcterms:created xsi:type="dcterms:W3CDTF">2010-11-29T02:37:01Z</dcterms:created>
  <dcterms:modified xsi:type="dcterms:W3CDTF">2017-01-18T10:21:49Z</dcterms:modified>
  <cp:category/>
  <cp:version/>
  <cp:contentType/>
  <cp:contentStatus/>
</cp:coreProperties>
</file>