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21" sheetId="6" r:id="rId1"/>
    <sheet name="работы" sheetId="2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<sst xmlns="http://schemas.openxmlformats.org/spreadsheetml/2006/main" count="150" uniqueCount="97">
  <si>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</si>
  <si>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</si>
  <si>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</si>
  <si>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</si>
  <si>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</si>
  <si>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</si>
  <si>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</si>
  <si>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</si>
  <si>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</si>
  <si>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</si>
  <si>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</si>
  <si>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</si>
  <si>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</si>
  <si>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</si>
  <si>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</si>
  <si>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</si>
  <si>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</si>
  <si>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</si>
  <si>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</si>
  <si>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</si>
  <si>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</si>
  <si>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</si>
  <si>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</si>
  <si>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Р.В. Федорова</t>
  </si>
  <si>
    <t>Содержание общего имущества</t>
  </si>
  <si>
    <t>Требование пожарной безопасности</t>
  </si>
  <si>
    <t xml:space="preserve">Перечень выполненных работ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</si>
  <si>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</si>
  <si>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</si>
  <si>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</si>
  <si>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</si>
  <si>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</si>
  <si>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</si>
  <si>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</si>
  <si>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Всего:</t>
  </si>
  <si>
    <t>Техническое обслуживание</t>
  </si>
  <si>
    <t>шт</t>
  </si>
  <si>
    <t>март</t>
  </si>
  <si>
    <t>Сантехнические работы</t>
  </si>
  <si>
    <t>Электротехнические работы</t>
  </si>
  <si>
    <t>ИТОГО:</t>
  </si>
  <si>
    <t>Утверждаю:</t>
  </si>
  <si>
    <t>____________ И.С. Мансурова</t>
  </si>
  <si>
    <t>Генеральный директор ООО "Статус 2"</t>
  </si>
  <si>
    <t>Начальник участка</t>
  </si>
  <si>
    <t>О.А. Басистюк</t>
  </si>
  <si>
    <t>Мира, дом 21</t>
  </si>
  <si>
    <r>
      <t xml:space="preserve">ул. Мира, д.21-  </t>
    </r>
    <r>
      <rPr>
        <b/>
        <sz val="20"/>
        <color indexed="10"/>
        <rFont val="Arial Cyr"/>
        <family val="2"/>
      </rPr>
      <t>ООО "Статус 2"</t>
    </r>
  </si>
  <si>
    <t>за 2016г.</t>
  </si>
  <si>
    <t>май</t>
  </si>
  <si>
    <t>Проверка (осмотр) состояния конструкций МКД</t>
  </si>
  <si>
    <t>м2</t>
  </si>
  <si>
    <t>август</t>
  </si>
  <si>
    <t xml:space="preserve">Осмотр конструктивных элементов, выявление повреждений в конструктивных элементах  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</si>
  <si>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</si>
  <si>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</si>
  <si>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</si>
  <si>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</si>
  <si>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</si>
  <si>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Смена дверных приборов проушины.</t>
  </si>
  <si>
    <t>Смена дверных приборов замки навесные</t>
  </si>
  <si>
    <t>Смена дверных приборов пружины</t>
  </si>
  <si>
    <t>Ремонт слухового окна.</t>
  </si>
  <si>
    <t>Плиты древесноволокнистые сухого способа производства группы А, твердые марки ТС-400 толщиной 10 мм</t>
  </si>
  <si>
    <t>январь</t>
  </si>
  <si>
    <t>Смена дверных приборов замки навесные.</t>
  </si>
  <si>
    <t>Ремонт ступеней</t>
  </si>
  <si>
    <t>июль</t>
  </si>
  <si>
    <t>м.п</t>
  </si>
  <si>
    <t>2.0</t>
  </si>
  <si>
    <t>0.2</t>
  </si>
  <si>
    <t>м.п.</t>
  </si>
  <si>
    <t>Прочистка труб внутренней канализации диаметром 50-100 мм</t>
  </si>
  <si>
    <t>п.м</t>
  </si>
  <si>
    <t>Огрунтовка металлических поверхностей за один раз грунтовкой ГФ-021</t>
  </si>
  <si>
    <t xml:space="preserve">Ревизия задвижек с заменой набивки сальников </t>
  </si>
  <si>
    <t>Прочистка канализации ф100</t>
  </si>
  <si>
    <t>Замена ламп накаливания ЛОН Е27 40W</t>
  </si>
  <si>
    <t>Смена ламп</t>
  </si>
  <si>
    <t>Смена патронов</t>
  </si>
  <si>
    <t>декабрь</t>
  </si>
  <si>
    <t>Установка заглушек диаметром трубопроводов 15 мм</t>
  </si>
  <si>
    <t>Заглушка GF 1/2 вн рез</t>
  </si>
  <si>
    <t>Смена ламп накаливания</t>
  </si>
  <si>
    <t>Лампа ЛОН Е27 40W</t>
  </si>
  <si>
    <t>Лампа энергосберегающая POLSAR/</t>
  </si>
  <si>
    <t>Прим-ие</t>
  </si>
  <si>
    <t>О.А. Доброгорский</t>
  </si>
  <si>
    <t>Отчет Обслуживающей организации ООО " Статус2"  по выполнению работ по содержанию и текущему ремонту жилого фонда, 2016г.</t>
  </si>
  <si>
    <t>Плановое начисление за 2016год,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</si>
  <si>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</si>
  <si>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</si>
  <si>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ЖКУ
на 01.01.2017г. составляет:</t>
  </si>
  <si>
    <t>Ремонт крыльца деревянного.</t>
  </si>
  <si>
    <t>Ремонт лавочки деревяной.</t>
  </si>
  <si>
    <t>Ремонт пола в подьезде .</t>
  </si>
  <si>
    <t>Услуга организации начисления,сбора,распределения и перерасчета платежей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</si>
</sst>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_р_."/>
    <numFmt numFmtId="169" formatCode="General;\-General;"/>
  </numFmts>
  <fonts count="24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sz val="10"/>
      <name val="Arial Cyr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8"/>
      <name val="Verdana"/>
      <family val="2"/>
    </font>
    <font>
      <sz val="8"/>
      <color theme="1"/>
      <name val="Times New Roman"/>
      <family val="1"/>
    </font>
    <font>
      <sz val="8"/>
      <color indexed="8"/>
      <name val="Times New Roman"/>
      <family val="1"/>
    </font>
    <font>
      <i/>
      <sz val="8"/>
      <name val="Arial Cyr"/>
      <family val="2"/>
    </font>
    <font>
      <b/>
      <i/>
      <sz val="7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>
      <alignment vertical="top"/>
      <protection locked="0"/>
    </xf>
  </cellStyleXfs>
  <cellXfs count="3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7" fillId="0" borderId="5" xfId="0" applyFont="1" applyBorder="1" applyAlignment="1">
      <alignment vertical="center" wrapText="1"/>
    </xf>
    <xf numFmtId="9" fontId="6" fillId="0" borderId="5" xfId="0" applyNumberFormat="1" applyFont="1" applyBorder="1" applyAlignment="1">
      <alignment horizontal="center" vertical="center"/>
    </xf>
    <xf numFmtId="165" fontId="7" fillId="0" borderId="5" xfId="0" applyNumberFormat="1" applyFont="1" applyFill="1" applyBorder="1" applyAlignment="1" applyProtection="1">
      <alignment horizontal="center" vertical="center"/>
      <protection locked="0"/>
    </xf>
    <xf numFmtId="165" fontId="8" fillId="0" borderId="5" xfId="0" applyNumberFormat="1" applyFont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9" fontId="6" fillId="0" borderId="9" xfId="0" applyNumberFormat="1" applyFont="1" applyBorder="1" applyAlignment="1">
      <alignment horizontal="center" vertical="center"/>
    </xf>
    <xf numFmtId="165" fontId="7" fillId="0" borderId="9" xfId="0" applyNumberFormat="1" applyFont="1" applyFill="1" applyBorder="1" applyAlignment="1" applyProtection="1">
      <alignment horizontal="center" vertical="center"/>
      <protection locked="0"/>
    </xf>
    <xf numFmtId="165" fontId="8" fillId="0" borderId="9" xfId="0" applyNumberFormat="1" applyFont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7" fillId="0" borderId="17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/>
    </xf>
    <xf numFmtId="164" fontId="2" fillId="0" borderId="5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9" fontId="2" fillId="0" borderId="13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165" fontId="8" fillId="0" borderId="21" xfId="0" applyNumberFormat="1" applyFont="1" applyBorder="1" applyAlignment="1">
      <alignment horizontal="center" vertical="center"/>
    </xf>
    <xf numFmtId="0" fontId="2" fillId="0" borderId="17" xfId="0" applyFont="1" applyBorder="1"/>
    <xf numFmtId="0" fontId="2" fillId="0" borderId="0" xfId="0" applyFont="1" applyBorder="1"/>
    <xf numFmtId="0" fontId="2" fillId="0" borderId="18" xfId="0" applyFont="1" applyBorder="1"/>
    <xf numFmtId="165" fontId="2" fillId="0" borderId="0" xfId="0" applyNumberFormat="1" applyFont="1" applyBorder="1"/>
    <xf numFmtId="165" fontId="8" fillId="0" borderId="22" xfId="0" applyNumberFormat="1" applyFont="1" applyBorder="1" applyAlignment="1">
      <alignment horizontal="center" vertical="center"/>
    </xf>
    <xf numFmtId="166" fontId="8" fillId="0" borderId="22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6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7" fillId="0" borderId="24" xfId="0" applyNumberFormat="1" applyFont="1" applyBorder="1" applyAlignment="1">
      <alignment horizontal="left" vertical="center" wrapText="1"/>
    </xf>
    <xf numFmtId="3" fontId="7" fillId="0" borderId="24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" fontId="7" fillId="0" borderId="5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left" vertical="center" wrapText="1"/>
    </xf>
    <xf numFmtId="3" fontId="7" fillId="0" borderId="25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left" vertical="center" wrapText="1"/>
    </xf>
    <xf numFmtId="3" fontId="7" fillId="0" borderId="26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 wrapText="1"/>
    </xf>
    <xf numFmtId="167" fontId="7" fillId="0" borderId="0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14" fillId="0" borderId="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textRotation="90" wrapText="1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textRotation="90" wrapText="1"/>
    </xf>
    <xf numFmtId="0" fontId="15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4" fontId="16" fillId="4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4" fillId="0" borderId="33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4" fontId="16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17" fillId="0" borderId="3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4" fontId="16" fillId="0" borderId="34" xfId="0" applyNumberFormat="1" applyFont="1" applyBorder="1" applyAlignment="1">
      <alignment vertical="center"/>
    </xf>
    <xf numFmtId="0" fontId="0" fillId="0" borderId="36" xfId="0" applyBorder="1" applyAlignment="1">
      <alignment vertical="center"/>
    </xf>
    <xf numFmtId="4" fontId="0" fillId="0" borderId="0" xfId="0" applyNumberFormat="1"/>
    <xf numFmtId="0" fontId="16" fillId="0" borderId="37" xfId="0" applyFont="1" applyBorder="1" applyAlignment="1">
      <alignment horizontal="center" vertical="center"/>
    </xf>
    <xf numFmtId="4" fontId="16" fillId="0" borderId="37" xfId="0" applyNumberFormat="1" applyFont="1" applyBorder="1" applyAlignment="1">
      <alignment vertical="center"/>
    </xf>
    <xf numFmtId="0" fontId="15" fillId="0" borderId="19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 textRotation="90" wrapText="1"/>
    </xf>
    <xf numFmtId="0" fontId="16" fillId="0" borderId="34" xfId="0" applyFont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/>
    </xf>
    <xf numFmtId="4" fontId="0" fillId="3" borderId="34" xfId="0" applyNumberFormat="1" applyFill="1" applyBorder="1"/>
    <xf numFmtId="0" fontId="14" fillId="3" borderId="28" xfId="0" applyFont="1" applyFill="1" applyBorder="1" applyAlignment="1">
      <alignment horizontal="center" vertical="center" textRotation="90" wrapText="1"/>
    </xf>
    <xf numFmtId="0" fontId="0" fillId="3" borderId="20" xfId="0" applyFill="1" applyBorder="1" applyAlignment="1">
      <alignment vertical="center"/>
    </xf>
    <xf numFmtId="0" fontId="16" fillId="0" borderId="37" xfId="0" applyFont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/>
    </xf>
    <xf numFmtId="4" fontId="0" fillId="3" borderId="37" xfId="0" applyNumberForma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1" fillId="0" borderId="19" xfId="0" applyFont="1" applyBorder="1" applyAlignment="1">
      <alignment wrapText="1"/>
    </xf>
    <xf numFmtId="0" fontId="16" fillId="0" borderId="1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left" vertical="center"/>
    </xf>
    <xf numFmtId="0" fontId="16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4" fontId="0" fillId="0" borderId="3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vertical="center"/>
    </xf>
    <xf numFmtId="0" fontId="14" fillId="0" borderId="39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" fontId="16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0" xfId="0" applyFont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3" borderId="31" xfId="0" applyFill="1" applyBorder="1"/>
    <xf numFmtId="0" fontId="14" fillId="3" borderId="33" xfId="0" applyFont="1" applyFill="1" applyBorder="1" applyAlignment="1">
      <alignment horizontal="center" vertical="center" textRotation="90" wrapText="1"/>
    </xf>
    <xf numFmtId="0" fontId="15" fillId="3" borderId="34" xfId="0" applyFont="1" applyFill="1" applyBorder="1" applyAlignment="1">
      <alignment horizontal="left" vertical="center"/>
    </xf>
    <xf numFmtId="0" fontId="0" fillId="3" borderId="35" xfId="0" applyFill="1" applyBorder="1"/>
    <xf numFmtId="0" fontId="14" fillId="3" borderId="40" xfId="0" applyFont="1" applyFill="1" applyBorder="1" applyAlignment="1">
      <alignment horizontal="center" vertical="center" textRotation="90" wrapText="1"/>
    </xf>
    <xf numFmtId="0" fontId="15" fillId="3" borderId="14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wrapText="1"/>
    </xf>
    <xf numFmtId="0" fontId="0" fillId="3" borderId="14" xfId="0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4" fontId="16" fillId="4" borderId="1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37" xfId="0" applyFont="1" applyBorder="1" applyAlignment="1">
      <alignment horizontal="left" vertical="center"/>
    </xf>
    <xf numFmtId="0" fontId="15" fillId="3" borderId="37" xfId="0" applyFont="1" applyFill="1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0" fillId="3" borderId="8" xfId="0" applyFill="1" applyBorder="1"/>
    <xf numFmtId="0" fontId="20" fillId="3" borderId="7" xfId="0" applyFont="1" applyFill="1" applyBorder="1" applyAlignment="1">
      <alignment vertical="top" wrapText="1"/>
    </xf>
    <xf numFmtId="0" fontId="20" fillId="3" borderId="7" xfId="0" applyFont="1" applyFill="1" applyBorder="1" applyAlignment="1">
      <alignment horizontal="center" vertical="top" wrapText="1"/>
    </xf>
    <xf numFmtId="0" fontId="20" fillId="3" borderId="7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vertical="top" wrapText="1"/>
    </xf>
    <xf numFmtId="49" fontId="20" fillId="3" borderId="7" xfId="0" applyNumberFormat="1" applyFont="1" applyFill="1" applyBorder="1" applyAlignment="1">
      <alignment horizontal="center" vertical="center" wrapText="1"/>
    </xf>
    <xf numFmtId="49" fontId="8" fillId="0" borderId="7" xfId="20" applyNumberFormat="1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>
      <alignment horizontal="center"/>
    </xf>
    <xf numFmtId="2" fontId="20" fillId="0" borderId="7" xfId="0" applyNumberFormat="1" applyFont="1" applyBorder="1" applyAlignment="1">
      <alignment horizontal="center" vertical="top" wrapText="1"/>
    </xf>
    <xf numFmtId="4" fontId="8" fillId="0" borderId="7" xfId="0" applyNumberFormat="1" applyFont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1" fillId="3" borderId="41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49" fontId="8" fillId="0" borderId="7" xfId="0" applyNumberFormat="1" applyFont="1" applyBorder="1" applyAlignment="1" applyProtection="1">
      <alignment horizontal="left" vertical="top" wrapText="1"/>
      <protection locked="0"/>
    </xf>
    <xf numFmtId="49" fontId="8" fillId="0" borderId="7" xfId="0" applyNumberFormat="1" applyFont="1" applyBorder="1" applyAlignment="1" applyProtection="1">
      <alignment horizontal="center" vertical="top" wrapText="1"/>
      <protection locked="0"/>
    </xf>
    <xf numFmtId="169" fontId="8" fillId="0" borderId="7" xfId="0" applyNumberFormat="1" applyFont="1" applyBorder="1" applyAlignment="1" applyProtection="1">
      <alignment horizontal="center" vertical="top" wrapText="1"/>
      <protection locked="0"/>
    </xf>
    <xf numFmtId="0" fontId="21" fillId="3" borderId="41" xfId="0" applyFont="1" applyFill="1" applyBorder="1" applyAlignment="1">
      <alignment horizontal="left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 applyProtection="1">
      <alignment vertical="center"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68" fontId="8" fillId="0" borderId="7" xfId="0" applyNumberFormat="1" applyFont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165" fontId="8" fillId="0" borderId="41" xfId="0" applyNumberFormat="1" applyFont="1" applyBorder="1" applyAlignment="1">
      <alignment horizontal="center" vertical="center"/>
    </xf>
    <xf numFmtId="165" fontId="8" fillId="0" borderId="43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2" fontId="2" fillId="0" borderId="41" xfId="0" applyNumberFormat="1" applyFont="1" applyFill="1" applyBorder="1" applyAlignment="1">
      <alignment horizontal="center" vertical="center"/>
    </xf>
    <xf numFmtId="165" fontId="8" fillId="0" borderId="45" xfId="0" applyNumberFormat="1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4" fontId="2" fillId="0" borderId="47" xfId="0" applyNumberFormat="1" applyFont="1" applyFill="1" applyBorder="1" applyAlignment="1">
      <alignment horizontal="center" vertical="center"/>
    </xf>
    <xf numFmtId="165" fontId="8" fillId="0" borderId="48" xfId="0" applyNumberFormat="1" applyFont="1" applyBorder="1" applyAlignment="1">
      <alignment horizontal="center" vertical="center"/>
    </xf>
    <xf numFmtId="165" fontId="8" fillId="0" borderId="49" xfId="0" applyNumberFormat="1" applyFont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165" fontId="8" fillId="0" borderId="50" xfId="0" applyNumberFormat="1" applyFont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/>
    </xf>
    <xf numFmtId="166" fontId="7" fillId="0" borderId="25" xfId="0" applyNumberFormat="1" applyFont="1" applyFill="1" applyBorder="1" applyAlignment="1">
      <alignment horizontal="center" vertical="center"/>
    </xf>
    <xf numFmtId="165" fontId="7" fillId="0" borderId="26" xfId="0" applyNumberFormat="1" applyFont="1" applyFill="1" applyBorder="1" applyAlignment="1">
      <alignment horizontal="center" vertical="center"/>
    </xf>
    <xf numFmtId="166" fontId="7" fillId="0" borderId="51" xfId="0" applyNumberFormat="1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2" fontId="6" fillId="0" borderId="6" xfId="0" applyNumberFormat="1" applyFont="1" applyFill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3" fontId="7" fillId="0" borderId="51" xfId="0" applyNumberFormat="1" applyFont="1" applyFill="1" applyBorder="1" applyAlignment="1">
      <alignment horizontal="center" vertical="center"/>
    </xf>
    <xf numFmtId="0" fontId="2" fillId="0" borderId="51" xfId="0" applyFont="1" applyBorder="1"/>
    <xf numFmtId="4" fontId="6" fillId="3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" fontId="7" fillId="2" borderId="5" xfId="0" applyNumberFormat="1" applyFont="1" applyFill="1" applyBorder="1" applyAlignment="1" applyProtection="1">
      <alignment horizontal="left" vertical="center" wrapText="1"/>
      <protection locked="0"/>
    </xf>
    <xf numFmtId="1" fontId="7" fillId="2" borderId="9" xfId="0" applyNumberFormat="1" applyFont="1" applyFill="1" applyBorder="1" applyAlignment="1" applyProtection="1">
      <alignment horizontal="left" vertical="center" wrapText="1"/>
      <protection locked="0"/>
    </xf>
    <xf numFmtId="1" fontId="7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textRotation="90" wrapText="1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2" fontId="9" fillId="0" borderId="50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4" fontId="8" fillId="3" borderId="11" xfId="0" applyNumberFormat="1" applyFont="1" applyFill="1" applyBorder="1" applyAlignment="1">
      <alignment horizontal="center"/>
    </xf>
    <xf numFmtId="4" fontId="8" fillId="3" borderId="37" xfId="0" applyNumberFormat="1" applyFont="1" applyFill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4" fontId="8" fillId="3" borderId="11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" fontId="8" fillId="3" borderId="11" xfId="0" applyNumberFormat="1" applyFont="1" applyFill="1" applyBorder="1" applyAlignment="1">
      <alignment horizontal="center" vertical="center"/>
    </xf>
    <xf numFmtId="4" fontId="8" fillId="3" borderId="3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12" fillId="5" borderId="56" xfId="0" applyFont="1" applyFill="1" applyBorder="1" applyAlignment="1">
      <alignment horizontal="center" vertical="center"/>
    </xf>
    <xf numFmtId="0" fontId="12" fillId="5" borderId="57" xfId="0" applyFont="1" applyFill="1" applyBorder="1" applyAlignment="1">
      <alignment horizontal="center" vertical="center"/>
    </xf>
    <xf numFmtId="0" fontId="12" fillId="5" borderId="58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4" borderId="27" xfId="0" applyFont="1" applyFill="1" applyBorder="1" applyAlignment="1">
      <alignment/>
    </xf>
    <xf numFmtId="164" fontId="8" fillId="4" borderId="3" xfId="0" applyNumberFormat="1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2" fontId="7" fillId="4" borderId="42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8" fillId="4" borderId="47" xfId="0" applyNumberFormat="1" applyFont="1" applyFill="1" applyBorder="1" applyAlignment="1">
      <alignment horizontal="center"/>
    </xf>
    <xf numFmtId="2" fontId="8" fillId="4" borderId="3" xfId="0" applyNumberFormat="1" applyFont="1" applyFill="1" applyBorder="1" applyAlignment="1">
      <alignment horizontal="center"/>
    </xf>
    <xf numFmtId="2" fontId="8" fillId="4" borderId="42" xfId="0" applyNumberFormat="1" applyFont="1" applyFill="1" applyBorder="1" applyAlignment="1">
      <alignment horizontal="center"/>
    </xf>
    <xf numFmtId="2" fontId="8" fillId="4" borderId="4" xfId="0" applyNumberFormat="1" applyFont="1" applyFill="1" applyBorder="1" applyAlignment="1">
      <alignment horizontal="center"/>
    </xf>
    <xf numFmtId="0" fontId="8" fillId="3" borderId="0" xfId="0" applyFont="1" applyFill="1"/>
    <xf numFmtId="0" fontId="7" fillId="0" borderId="28" xfId="0" applyFont="1" applyBorder="1" applyAlignment="1">
      <alignment vertical="center" wrapText="1"/>
    </xf>
    <xf numFmtId="9" fontId="7" fillId="0" borderId="7" xfId="0" applyNumberFormat="1" applyFont="1" applyBorder="1" applyAlignment="1">
      <alignment horizontal="center" vertical="center"/>
    </xf>
    <xf numFmtId="167" fontId="7" fillId="0" borderId="7" xfId="0" applyNumberFormat="1" applyFont="1" applyFill="1" applyBorder="1" applyAlignment="1">
      <alignment horizontal="center" vertical="center"/>
    </xf>
    <xf numFmtId="165" fontId="7" fillId="0" borderId="41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8" fillId="0" borderId="0" xfId="0" applyFont="1"/>
    <xf numFmtId="0" fontId="7" fillId="6" borderId="28" xfId="0" applyFont="1" applyFill="1" applyBorder="1" applyAlignment="1">
      <alignment vertical="center" wrapText="1"/>
    </xf>
    <xf numFmtId="10" fontId="7" fillId="6" borderId="7" xfId="0" applyNumberFormat="1" applyFont="1" applyFill="1" applyBorder="1" applyAlignment="1">
      <alignment horizontal="center" vertical="center"/>
    </xf>
    <xf numFmtId="167" fontId="7" fillId="6" borderId="7" xfId="0" applyNumberFormat="1" applyFont="1" applyFill="1" applyBorder="1" applyAlignment="1">
      <alignment horizontal="center" vertical="center"/>
    </xf>
    <xf numFmtId="165" fontId="8" fillId="6" borderId="7" xfId="0" applyNumberFormat="1" applyFont="1" applyFill="1" applyBorder="1" applyAlignment="1">
      <alignment horizontal="center" vertical="center"/>
    </xf>
    <xf numFmtId="165" fontId="7" fillId="6" borderId="41" xfId="0" applyNumberFormat="1" applyFont="1" applyFill="1" applyBorder="1" applyAlignment="1">
      <alignment horizontal="center" vertical="center"/>
    </xf>
    <xf numFmtId="165" fontId="7" fillId="6" borderId="5" xfId="0" applyNumberFormat="1" applyFont="1" applyFill="1" applyBorder="1" applyAlignment="1">
      <alignment horizontal="center" vertical="center"/>
    </xf>
    <xf numFmtId="165" fontId="8" fillId="6" borderId="22" xfId="0" applyNumberFormat="1" applyFont="1" applyFill="1" applyBorder="1" applyAlignment="1">
      <alignment horizontal="center" vertical="center"/>
    </xf>
    <xf numFmtId="165" fontId="8" fillId="6" borderId="41" xfId="0" applyNumberFormat="1" applyFont="1" applyFill="1" applyBorder="1" applyAlignment="1">
      <alignment horizontal="center" vertical="center"/>
    </xf>
    <xf numFmtId="4" fontId="7" fillId="6" borderId="5" xfId="0" applyNumberFormat="1" applyFont="1" applyFill="1" applyBorder="1" applyAlignment="1">
      <alignment horizontal="center" vertical="center"/>
    </xf>
    <xf numFmtId="165" fontId="8" fillId="6" borderId="8" xfId="0" applyNumberFormat="1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vertical="center" wrapText="1"/>
    </xf>
    <xf numFmtId="9" fontId="7" fillId="4" borderId="7" xfId="0" applyNumberFormat="1" applyFont="1" applyFill="1" applyBorder="1" applyAlignment="1">
      <alignment horizontal="center" vertical="center"/>
    </xf>
    <xf numFmtId="165" fontId="7" fillId="4" borderId="7" xfId="0" applyNumberFormat="1" applyFont="1" applyFill="1" applyBorder="1" applyAlignment="1">
      <alignment horizontal="center" vertical="center"/>
    </xf>
    <xf numFmtId="165" fontId="8" fillId="4" borderId="7" xfId="0" applyNumberFormat="1" applyFont="1" applyFill="1" applyBorder="1" applyAlignment="1">
      <alignment horizontal="center" vertical="center"/>
    </xf>
    <xf numFmtId="165" fontId="7" fillId="4" borderId="41" xfId="0" applyNumberFormat="1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/>
    </xf>
    <xf numFmtId="165" fontId="8" fillId="4" borderId="22" xfId="0" applyNumberFormat="1" applyFont="1" applyFill="1" applyBorder="1" applyAlignment="1">
      <alignment horizontal="center" vertical="center"/>
    </xf>
    <xf numFmtId="165" fontId="8" fillId="4" borderId="41" xfId="0" applyNumberFormat="1" applyFont="1" applyFill="1" applyBorder="1" applyAlignment="1">
      <alignment horizontal="center" vertical="center"/>
    </xf>
    <xf numFmtId="4" fontId="7" fillId="4" borderId="5" xfId="0" applyNumberFormat="1" applyFont="1" applyFill="1" applyBorder="1" applyAlignment="1">
      <alignment horizontal="center" vertical="center"/>
    </xf>
    <xf numFmtId="165" fontId="8" fillId="4" borderId="8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vertical="center" wrapText="1"/>
    </xf>
    <xf numFmtId="9" fontId="8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7" fillId="0" borderId="45" xfId="0" applyNumberFormat="1" applyFont="1" applyFill="1" applyBorder="1" applyAlignment="1">
      <alignment horizontal="center" vertical="center"/>
    </xf>
    <xf numFmtId="3" fontId="8" fillId="0" borderId="50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center" vertical="center"/>
    </xf>
    <xf numFmtId="1" fontId="8" fillId="0" borderId="50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C52"/>
  <sheetViews>
    <sheetView tabSelected="1" workbookViewId="0" topLeftCell="A6">
      <selection activeCell="D51" sqref="D51"/>
    </sheetView>
  </sheetViews>
  <sheetFormatPr defaultColWidth="9.00390625" defaultRowHeight="12.75"/>
  <cols>
    <col min="1" max="1" width="18.875" style="1" customWidth="1"/>
    <col min="2" max="2" width="8.375" style="1" customWidth="1"/>
    <col min="3" max="3" width="9.875" style="1" customWidth="1"/>
    <col min="4" max="4" width="10.125" style="1" customWidth="1"/>
    <col min="5" max="5" width="9.375" style="1" customWidth="1"/>
    <col min="6" max="6" width="8.62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1.2539062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3" ht="15.75">
      <c r="K2" s="175" t="s">
        <v>41</v>
      </c>
      <c r="L2" s="175"/>
      <c r="M2" s="175"/>
    </row>
    <row r="3" spans="11:13" ht="15.75">
      <c r="K3" s="175" t="s">
        <v>43</v>
      </c>
      <c r="L3" s="175"/>
      <c r="M3" s="175"/>
    </row>
    <row r="4" spans="11:13" ht="15.75">
      <c r="K4" s="175" t="s">
        <v>42</v>
      </c>
      <c r="L4" s="175"/>
      <c r="M4" s="175"/>
    </row>
    <row r="7" spans="1:15" s="3" customFormat="1" ht="15.75">
      <c r="A7" s="277" t="s">
        <v>88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</row>
    <row r="8" spans="1:15" ht="18.75">
      <c r="A8" s="278" t="s">
        <v>46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ht="19.5" thickBot="1">
      <c r="A9" s="4" t="s">
        <v>0</v>
      </c>
      <c r="B9" s="176"/>
      <c r="C9" s="176"/>
      <c r="E9" s="256">
        <v>897.7</v>
      </c>
      <c r="F9" s="176"/>
      <c r="G9" s="176"/>
      <c r="H9" s="176"/>
      <c r="I9" s="176"/>
      <c r="J9" s="176"/>
      <c r="K9" s="176"/>
      <c r="L9" s="176"/>
      <c r="M9" s="176"/>
      <c r="N9" s="176"/>
      <c r="O9" s="176"/>
    </row>
    <row r="10" spans="1:15" s="5" customFormat="1" ht="14.25" customHeight="1">
      <c r="A10" s="279" t="s">
        <v>1</v>
      </c>
      <c r="B10" s="282" t="s">
        <v>2</v>
      </c>
      <c r="C10" s="285" t="s">
        <v>3</v>
      </c>
      <c r="D10" s="288" t="s">
        <v>96</v>
      </c>
      <c r="E10" s="291" t="s">
        <v>4</v>
      </c>
      <c r="F10" s="285" t="s">
        <v>5</v>
      </c>
      <c r="G10" s="294" t="s">
        <v>6</v>
      </c>
      <c r="H10" s="295"/>
      <c r="I10" s="295"/>
      <c r="J10" s="296"/>
      <c r="K10" s="285" t="s">
        <v>7</v>
      </c>
      <c r="L10" s="297" t="s">
        <v>6</v>
      </c>
      <c r="M10" s="297"/>
      <c r="N10" s="297"/>
      <c r="O10" s="298"/>
    </row>
    <row r="11" spans="1:15" s="5" customFormat="1" ht="37.5" customHeight="1">
      <c r="A11" s="280"/>
      <c r="B11" s="283"/>
      <c r="C11" s="286"/>
      <c r="D11" s="289"/>
      <c r="E11" s="292"/>
      <c r="F11" s="286"/>
      <c r="G11" s="299" t="s">
        <v>8</v>
      </c>
      <c r="H11" s="271" t="s">
        <v>9</v>
      </c>
      <c r="I11" s="271" t="s">
        <v>10</v>
      </c>
      <c r="J11" s="301" t="s">
        <v>11</v>
      </c>
      <c r="K11" s="286"/>
      <c r="L11" s="303" t="s">
        <v>24</v>
      </c>
      <c r="M11" s="271" t="s">
        <v>12</v>
      </c>
      <c r="N11" s="273" t="s">
        <v>25</v>
      </c>
      <c r="O11" s="275" t="s">
        <v>13</v>
      </c>
    </row>
    <row r="12" spans="1:15" s="5" customFormat="1" ht="44.25" customHeight="1" thickBot="1">
      <c r="A12" s="281"/>
      <c r="B12" s="284"/>
      <c r="C12" s="287"/>
      <c r="D12" s="290"/>
      <c r="E12" s="293"/>
      <c r="F12" s="287"/>
      <c r="G12" s="300"/>
      <c r="H12" s="272"/>
      <c r="I12" s="272"/>
      <c r="J12" s="302"/>
      <c r="K12" s="287"/>
      <c r="L12" s="304"/>
      <c r="M12" s="272"/>
      <c r="N12" s="274"/>
      <c r="O12" s="276"/>
    </row>
    <row r="13" spans="1:15" s="13" customFormat="1" ht="14.25" customHeight="1" hidden="1">
      <c r="A13" s="6"/>
      <c r="B13" s="7"/>
      <c r="C13" s="8"/>
      <c r="D13" s="9"/>
      <c r="E13" s="10"/>
      <c r="F13" s="8"/>
      <c r="G13" s="237"/>
      <c r="H13" s="11"/>
      <c r="I13" s="11"/>
      <c r="J13" s="230"/>
      <c r="K13" s="243"/>
      <c r="L13" s="237"/>
      <c r="M13" s="11"/>
      <c r="N13" s="11"/>
      <c r="O13" s="12"/>
    </row>
    <row r="14" spans="1:15" ht="12.75" hidden="1">
      <c r="A14" s="14"/>
      <c r="B14" s="15"/>
      <c r="C14" s="16"/>
      <c r="D14" s="17"/>
      <c r="E14" s="18"/>
      <c r="F14" s="52"/>
      <c r="G14" s="64"/>
      <c r="H14" s="19"/>
      <c r="I14" s="19"/>
      <c r="J14" s="231"/>
      <c r="K14" s="244"/>
      <c r="L14" s="65"/>
      <c r="M14" s="21"/>
      <c r="N14" s="21"/>
      <c r="O14" s="22"/>
    </row>
    <row r="15" spans="1:15" ht="12.75" hidden="1">
      <c r="A15" s="14"/>
      <c r="B15" s="23"/>
      <c r="C15" s="16"/>
      <c r="D15" s="17"/>
      <c r="E15" s="18"/>
      <c r="F15" s="52"/>
      <c r="G15" s="64"/>
      <c r="H15" s="19"/>
      <c r="I15" s="19"/>
      <c r="J15" s="231"/>
      <c r="K15" s="244"/>
      <c r="L15" s="64"/>
      <c r="M15" s="19"/>
      <c r="N15" s="19"/>
      <c r="O15" s="20"/>
    </row>
    <row r="16" spans="1:15" ht="13.5" hidden="1" thickBot="1">
      <c r="A16" s="24"/>
      <c r="B16" s="25"/>
      <c r="C16" s="26"/>
      <c r="D16" s="27"/>
      <c r="E16" s="28"/>
      <c r="F16" s="252"/>
      <c r="G16" s="238"/>
      <c r="H16" s="29"/>
      <c r="I16" s="29"/>
      <c r="J16" s="232"/>
      <c r="K16" s="245"/>
      <c r="L16" s="238"/>
      <c r="M16" s="29"/>
      <c r="N16" s="29"/>
      <c r="O16" s="30"/>
    </row>
    <row r="17" spans="1:15" s="39" customFormat="1" ht="13.5" hidden="1" thickBot="1">
      <c r="A17" s="31"/>
      <c r="B17" s="32"/>
      <c r="C17" s="33"/>
      <c r="D17" s="34"/>
      <c r="E17" s="35"/>
      <c r="F17" s="253"/>
      <c r="G17" s="251"/>
      <c r="H17" s="36"/>
      <c r="I17" s="36"/>
      <c r="J17" s="233"/>
      <c r="K17" s="246"/>
      <c r="L17" s="239"/>
      <c r="M17" s="37"/>
      <c r="N17" s="37"/>
      <c r="O17" s="38"/>
    </row>
    <row r="18" spans="1:15" ht="12.75" hidden="1">
      <c r="A18" s="40"/>
      <c r="B18" s="41"/>
      <c r="C18" s="42"/>
      <c r="D18" s="43"/>
      <c r="E18" s="42"/>
      <c r="F18" s="254"/>
      <c r="G18" s="43"/>
      <c r="H18" s="43"/>
      <c r="I18" s="43"/>
      <c r="J18" s="43"/>
      <c r="K18" s="247"/>
      <c r="L18" s="44"/>
      <c r="M18" s="44"/>
      <c r="N18" s="44"/>
      <c r="O18" s="45"/>
    </row>
    <row r="19" spans="1:15" s="13" customFormat="1" ht="12.75" customHeight="1" hidden="1">
      <c r="A19" s="46"/>
      <c r="B19" s="47"/>
      <c r="C19" s="48"/>
      <c r="D19" s="49"/>
      <c r="E19" s="250"/>
      <c r="F19" s="48"/>
      <c r="G19" s="240"/>
      <c r="H19" s="50"/>
      <c r="I19" s="50"/>
      <c r="J19" s="234"/>
      <c r="K19" s="48"/>
      <c r="L19" s="240"/>
      <c r="M19" s="50"/>
      <c r="N19" s="50"/>
      <c r="O19" s="51"/>
    </row>
    <row r="20" spans="1:15" ht="12.75" hidden="1">
      <c r="A20" s="14"/>
      <c r="B20" s="15"/>
      <c r="C20" s="52"/>
      <c r="D20" s="17"/>
      <c r="E20" s="18"/>
      <c r="F20" s="52"/>
      <c r="G20" s="64"/>
      <c r="H20" s="19"/>
      <c r="I20" s="19"/>
      <c r="J20" s="231"/>
      <c r="K20" s="244"/>
      <c r="L20" s="65"/>
      <c r="M20" s="21"/>
      <c r="N20" s="21"/>
      <c r="O20" s="22"/>
    </row>
    <row r="21" spans="1:15" ht="12.75" hidden="1">
      <c r="A21" s="14"/>
      <c r="B21" s="23"/>
      <c r="C21" s="52"/>
      <c r="D21" s="17"/>
      <c r="E21" s="18"/>
      <c r="F21" s="52"/>
      <c r="G21" s="64"/>
      <c r="H21" s="19"/>
      <c r="I21" s="19"/>
      <c r="J21" s="231"/>
      <c r="K21" s="244"/>
      <c r="L21" s="64"/>
      <c r="M21" s="19"/>
      <c r="N21" s="19"/>
      <c r="O21" s="20"/>
    </row>
    <row r="22" spans="1:15" ht="13.5" hidden="1" thickBot="1">
      <c r="A22" s="24"/>
      <c r="B22" s="25"/>
      <c r="C22" s="53"/>
      <c r="D22" s="27"/>
      <c r="E22" s="28"/>
      <c r="F22" s="53"/>
      <c r="G22" s="241"/>
      <c r="H22" s="54"/>
      <c r="I22" s="54"/>
      <c r="J22" s="235"/>
      <c r="K22" s="248"/>
      <c r="L22" s="241"/>
      <c r="M22" s="54"/>
      <c r="N22" s="54"/>
      <c r="O22" s="55"/>
    </row>
    <row r="23" spans="1:15" ht="13.5" hidden="1" thickBot="1">
      <c r="A23" s="56"/>
      <c r="B23" s="57"/>
      <c r="C23" s="33"/>
      <c r="D23" s="34"/>
      <c r="E23" s="35"/>
      <c r="F23" s="33"/>
      <c r="G23" s="66"/>
      <c r="H23" s="34"/>
      <c r="I23" s="34"/>
      <c r="J23" s="236"/>
      <c r="K23" s="248"/>
      <c r="L23" s="242"/>
      <c r="M23" s="58"/>
      <c r="N23" s="58"/>
      <c r="O23" s="59"/>
    </row>
    <row r="24" spans="1:15" ht="12.75" hidden="1">
      <c r="A24" s="60"/>
      <c r="B24" s="61"/>
      <c r="C24" s="61"/>
      <c r="D24" s="61"/>
      <c r="E24" s="61"/>
      <c r="F24" s="255"/>
      <c r="G24" s="61"/>
      <c r="H24" s="61"/>
      <c r="I24" s="61"/>
      <c r="J24" s="61"/>
      <c r="K24" s="249"/>
      <c r="L24" s="61"/>
      <c r="M24" s="61"/>
      <c r="N24" s="61"/>
      <c r="O24" s="62"/>
    </row>
    <row r="25" spans="1:15" ht="12.75" hidden="1">
      <c r="A25" s="6"/>
      <c r="B25" s="7"/>
      <c r="C25" s="8"/>
      <c r="D25" s="9"/>
      <c r="E25" s="10"/>
      <c r="F25" s="8"/>
      <c r="G25" s="237"/>
      <c r="H25" s="11"/>
      <c r="I25" s="11"/>
      <c r="J25" s="230"/>
      <c r="K25" s="8"/>
      <c r="L25" s="237"/>
      <c r="M25" s="11"/>
      <c r="N25" s="11"/>
      <c r="O25" s="12"/>
    </row>
    <row r="26" spans="1:15" ht="12.75" hidden="1">
      <c r="A26" s="14"/>
      <c r="B26" s="15"/>
      <c r="C26" s="52"/>
      <c r="D26" s="17"/>
      <c r="E26" s="18"/>
      <c r="F26" s="52"/>
      <c r="G26" s="64"/>
      <c r="H26" s="19"/>
      <c r="I26" s="19"/>
      <c r="J26" s="231"/>
      <c r="K26" s="244"/>
      <c r="L26" s="65"/>
      <c r="M26" s="21"/>
      <c r="N26" s="21"/>
      <c r="O26" s="22"/>
    </row>
    <row r="27" spans="1:15" ht="26.25" customHeight="1" hidden="1">
      <c r="A27" s="14"/>
      <c r="B27" s="23"/>
      <c r="C27" s="52"/>
      <c r="D27" s="17"/>
      <c r="E27" s="18"/>
      <c r="F27" s="52"/>
      <c r="G27" s="64"/>
      <c r="H27" s="19"/>
      <c r="I27" s="19"/>
      <c r="J27" s="231"/>
      <c r="K27" s="244"/>
      <c r="L27" s="64"/>
      <c r="M27" s="19"/>
      <c r="N27" s="19"/>
      <c r="O27" s="20"/>
    </row>
    <row r="28" spans="1:15" ht="13.5" hidden="1" thickBot="1">
      <c r="A28" s="24"/>
      <c r="B28" s="25"/>
      <c r="C28" s="53"/>
      <c r="D28" s="27"/>
      <c r="E28" s="28"/>
      <c r="F28" s="53"/>
      <c r="G28" s="241"/>
      <c r="H28" s="54"/>
      <c r="I28" s="54"/>
      <c r="J28" s="235"/>
      <c r="K28" s="248"/>
      <c r="L28" s="241"/>
      <c r="M28" s="54"/>
      <c r="N28" s="54"/>
      <c r="O28" s="55"/>
    </row>
    <row r="29" spans="1:15" ht="13.5" hidden="1" thickBot="1">
      <c r="A29" s="56"/>
      <c r="B29" s="57"/>
      <c r="C29" s="33"/>
      <c r="D29" s="34"/>
      <c r="E29" s="35"/>
      <c r="F29" s="33"/>
      <c r="G29" s="66"/>
      <c r="H29" s="34"/>
      <c r="I29" s="34"/>
      <c r="J29" s="236"/>
      <c r="K29" s="53"/>
      <c r="L29" s="242"/>
      <c r="M29" s="58"/>
      <c r="N29" s="58"/>
      <c r="O29" s="59"/>
    </row>
    <row r="30" spans="1:15" ht="13.5" thickBot="1">
      <c r="A30" s="60"/>
      <c r="B30" s="61"/>
      <c r="C30" s="61"/>
      <c r="D30" s="63"/>
      <c r="E30" s="61"/>
      <c r="F30" s="255"/>
      <c r="G30" s="61"/>
      <c r="H30" s="61"/>
      <c r="I30" s="61"/>
      <c r="J30" s="61"/>
      <c r="K30" s="249"/>
      <c r="L30" s="61"/>
      <c r="M30" s="61"/>
      <c r="N30" s="61"/>
      <c r="O30" s="62"/>
    </row>
    <row r="31" spans="1:29" s="90" customFormat="1" ht="18" customHeight="1">
      <c r="A31" s="333" t="s">
        <v>14</v>
      </c>
      <c r="B31" s="334"/>
      <c r="C31" s="335">
        <f>D31+E31</f>
        <v>32.62</v>
      </c>
      <c r="D31" s="336">
        <v>0.98</v>
      </c>
      <c r="E31" s="337">
        <f>F31+K31</f>
        <v>31.64</v>
      </c>
      <c r="F31" s="338">
        <f>G31+H31+I31+J31</f>
        <v>16.54</v>
      </c>
      <c r="G31" s="339">
        <v>8.25</v>
      </c>
      <c r="H31" s="340">
        <v>5.86</v>
      </c>
      <c r="I31" s="340">
        <v>2</v>
      </c>
      <c r="J31" s="341">
        <v>0.43</v>
      </c>
      <c r="K31" s="338">
        <f>L31+M31+N31+O31</f>
        <v>15.1</v>
      </c>
      <c r="L31" s="339">
        <v>2.49</v>
      </c>
      <c r="M31" s="340">
        <v>9.6</v>
      </c>
      <c r="N31" s="340">
        <v>0.35</v>
      </c>
      <c r="O31" s="342">
        <v>2.66</v>
      </c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</row>
    <row r="32" spans="1:29" ht="26.25" customHeight="1">
      <c r="A32" s="344" t="s">
        <v>89</v>
      </c>
      <c r="B32" s="345">
        <v>1</v>
      </c>
      <c r="C32" s="346">
        <f>C31*E9*12</f>
        <v>351395.7</v>
      </c>
      <c r="D32" s="19">
        <f>D31*E9*11</f>
        <v>9677</v>
      </c>
      <c r="E32" s="347">
        <f>F32+K32</f>
        <v>340838</v>
      </c>
      <c r="F32" s="52">
        <f>G32+H32+I32+J32</f>
        <v>178175</v>
      </c>
      <c r="G32" s="64">
        <f>G31/C31*C32</f>
        <v>88872</v>
      </c>
      <c r="H32" s="19">
        <f>H31/C31*C32</f>
        <v>63126</v>
      </c>
      <c r="I32" s="19">
        <f>I31/C31*C32</f>
        <v>21545</v>
      </c>
      <c r="J32" s="231">
        <f>J31/C31*C32</f>
        <v>4632</v>
      </c>
      <c r="K32" s="348">
        <f>L32+M32+N32+O32</f>
        <v>162663</v>
      </c>
      <c r="L32" s="65">
        <f>L31/C31*C32</f>
        <v>26823</v>
      </c>
      <c r="M32" s="21">
        <f>M31/C31*C32</f>
        <v>103415</v>
      </c>
      <c r="N32" s="21">
        <f>N31/C31*C32</f>
        <v>3770</v>
      </c>
      <c r="O32" s="22">
        <f>O31/C31*C32</f>
        <v>28655</v>
      </c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</row>
    <row r="33" spans="1:29" ht="30.75" customHeight="1">
      <c r="A33" s="350" t="s">
        <v>90</v>
      </c>
      <c r="B33" s="351">
        <f>(C33/C32)%*100</f>
        <v>0.7116</v>
      </c>
      <c r="C33" s="352">
        <v>250047.3</v>
      </c>
      <c r="D33" s="353">
        <f>D31/C31*C33</f>
        <v>7512</v>
      </c>
      <c r="E33" s="354">
        <f>F33+K33</f>
        <v>242535</v>
      </c>
      <c r="F33" s="355">
        <f>G33+H33+I33+J33</f>
        <v>126787</v>
      </c>
      <c r="G33" s="356">
        <f>G31/C31*C33</f>
        <v>63240</v>
      </c>
      <c r="H33" s="353">
        <f>H31/C31*C33</f>
        <v>44920</v>
      </c>
      <c r="I33" s="353">
        <f>I31/C31*C33</f>
        <v>15331</v>
      </c>
      <c r="J33" s="357">
        <f>J31/C31*C33</f>
        <v>3296</v>
      </c>
      <c r="K33" s="358">
        <f aca="true" t="shared" si="0" ref="K33:K35">L33+M33+N33+O33</f>
        <v>115748</v>
      </c>
      <c r="L33" s="356">
        <f>L31/C31*C33</f>
        <v>19087</v>
      </c>
      <c r="M33" s="353">
        <f>M31/C31*C33</f>
        <v>73588</v>
      </c>
      <c r="N33" s="353">
        <f>N31/C31*C33</f>
        <v>2683</v>
      </c>
      <c r="O33" s="359">
        <f>O31/C31*C33</f>
        <v>20390</v>
      </c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</row>
    <row r="34" spans="1:29" ht="42" customHeight="1">
      <c r="A34" s="360" t="s">
        <v>91</v>
      </c>
      <c r="B34" s="361"/>
      <c r="C34" s="362">
        <f>D34+E34</f>
        <v>280787</v>
      </c>
      <c r="D34" s="363">
        <f>D32</f>
        <v>9677</v>
      </c>
      <c r="E34" s="364">
        <f>F34+K34</f>
        <v>271110</v>
      </c>
      <c r="F34" s="365">
        <f>G34+H34+I34+J34</f>
        <v>108447</v>
      </c>
      <c r="G34" s="366">
        <f>3231.72+18769.09</f>
        <v>22001</v>
      </c>
      <c r="H34" s="363">
        <f>21841.04+59488.37</f>
        <v>81329</v>
      </c>
      <c r="I34" s="363">
        <f>2054+3062.92</f>
        <v>5117</v>
      </c>
      <c r="J34" s="367">
        <v>0</v>
      </c>
      <c r="K34" s="368">
        <f t="shared" si="0"/>
        <v>162663</v>
      </c>
      <c r="L34" s="366">
        <f aca="true" t="shared" si="1" ref="L34:O34">L32</f>
        <v>26823</v>
      </c>
      <c r="M34" s="363">
        <f t="shared" si="1"/>
        <v>103415</v>
      </c>
      <c r="N34" s="363">
        <f t="shared" si="1"/>
        <v>3770</v>
      </c>
      <c r="O34" s="369">
        <f t="shared" si="1"/>
        <v>28655</v>
      </c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</row>
    <row r="35" spans="1:29" ht="39.75" customHeight="1" thickBot="1">
      <c r="A35" s="370" t="s">
        <v>15</v>
      </c>
      <c r="B35" s="371"/>
      <c r="C35" s="372">
        <f>C34-C33</f>
        <v>30740</v>
      </c>
      <c r="D35" s="373">
        <f>D34-D33</f>
        <v>2165</v>
      </c>
      <c r="E35" s="374">
        <f>F35+K35</f>
        <v>28575</v>
      </c>
      <c r="F35" s="33">
        <f>G35+H35+I35+J35</f>
        <v>-18340</v>
      </c>
      <c r="G35" s="375">
        <f>G34-G33</f>
        <v>-41239</v>
      </c>
      <c r="H35" s="373">
        <f>H34-H33</f>
        <v>36409</v>
      </c>
      <c r="I35" s="373">
        <f>I34-I33</f>
        <v>-10214</v>
      </c>
      <c r="J35" s="376">
        <f>J34-J33</f>
        <v>-3296</v>
      </c>
      <c r="K35" s="377">
        <f t="shared" si="0"/>
        <v>46915</v>
      </c>
      <c r="L35" s="378">
        <f>L34-L33</f>
        <v>7736</v>
      </c>
      <c r="M35" s="379">
        <f aca="true" t="shared" si="2" ref="M35:O35">M34-M33</f>
        <v>29827</v>
      </c>
      <c r="N35" s="379">
        <f t="shared" si="2"/>
        <v>1087</v>
      </c>
      <c r="O35" s="380">
        <f t="shared" si="2"/>
        <v>8265</v>
      </c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</row>
    <row r="36" spans="1:15" s="2" customFormat="1" ht="28.5" customHeight="1" thickBot="1">
      <c r="A36" s="381" t="s">
        <v>92</v>
      </c>
      <c r="B36" s="382"/>
      <c r="C36" s="382"/>
      <c r="D36" s="382"/>
      <c r="E36" s="383">
        <v>128631.82</v>
      </c>
      <c r="F36" s="384"/>
      <c r="G36" s="61"/>
      <c r="H36" s="61"/>
      <c r="I36" s="61"/>
      <c r="J36" s="61"/>
      <c r="K36" s="67"/>
      <c r="L36" s="61"/>
      <c r="M36" s="61"/>
      <c r="N36" s="61"/>
      <c r="O36" s="61"/>
    </row>
    <row r="37" ht="12.75">
      <c r="D37" s="68"/>
    </row>
    <row r="38" spans="1:15" s="2" customFormat="1" ht="12.75" hidden="1">
      <c r="A38" s="265" t="s">
        <v>16</v>
      </c>
      <c r="B38" s="268" t="s">
        <v>17</v>
      </c>
      <c r="C38" s="262"/>
      <c r="D38" s="263"/>
      <c r="E38" s="262"/>
      <c r="F38" s="262"/>
      <c r="G38" s="264"/>
      <c r="H38" s="264"/>
      <c r="I38" s="264"/>
      <c r="J38" s="264"/>
      <c r="K38" s="262"/>
      <c r="L38" s="264"/>
      <c r="M38" s="264"/>
      <c r="N38" s="264"/>
      <c r="O38" s="264"/>
    </row>
    <row r="39" spans="1:15" s="2" customFormat="1" ht="12.75" customHeight="1" hidden="1">
      <c r="A39" s="266"/>
      <c r="B39" s="269"/>
      <c r="C39" s="262"/>
      <c r="D39" s="263"/>
      <c r="E39" s="262"/>
      <c r="F39" s="262"/>
      <c r="G39" s="263"/>
      <c r="H39" s="263"/>
      <c r="I39" s="263"/>
      <c r="J39" s="263"/>
      <c r="K39" s="262"/>
      <c r="L39" s="263"/>
      <c r="M39" s="263"/>
      <c r="N39" s="263"/>
      <c r="O39" s="263"/>
    </row>
    <row r="40" spans="1:15" s="69" customFormat="1" ht="60" customHeight="1" hidden="1">
      <c r="A40" s="267"/>
      <c r="B40" s="270"/>
      <c r="C40" s="262"/>
      <c r="D40" s="263"/>
      <c r="E40" s="262"/>
      <c r="F40" s="262"/>
      <c r="G40" s="263"/>
      <c r="H40" s="263"/>
      <c r="I40" s="263"/>
      <c r="J40" s="263"/>
      <c r="K40" s="262"/>
      <c r="L40" s="263"/>
      <c r="M40" s="263"/>
      <c r="N40" s="263"/>
      <c r="O40" s="263"/>
    </row>
    <row r="41" spans="1:15" ht="12.75" hidden="1">
      <c r="A41" s="70" t="s">
        <v>14</v>
      </c>
      <c r="B41" s="71">
        <f>2.2</f>
        <v>2.2</v>
      </c>
      <c r="C41" s="72"/>
      <c r="D41" s="73"/>
      <c r="E41" s="74"/>
      <c r="F41" s="75"/>
      <c r="G41" s="75"/>
      <c r="H41" s="75"/>
      <c r="I41" s="75"/>
      <c r="J41" s="75"/>
      <c r="K41" s="74"/>
      <c r="L41" s="75"/>
      <c r="M41" s="75"/>
      <c r="N41" s="75"/>
      <c r="O41" s="75"/>
    </row>
    <row r="42" spans="1:15" s="69" customFormat="1" ht="31.5" hidden="1">
      <c r="A42" s="76" t="s">
        <v>18</v>
      </c>
      <c r="B42" s="77">
        <f>'[1]8 марта,8,10,12'!$G$272</f>
        <v>47995</v>
      </c>
      <c r="C42" s="78"/>
      <c r="D42" s="79"/>
      <c r="E42" s="42"/>
      <c r="F42" s="42"/>
      <c r="G42" s="79"/>
      <c r="H42" s="79"/>
      <c r="I42" s="79"/>
      <c r="J42" s="79"/>
      <c r="K42" s="80"/>
      <c r="L42" s="79"/>
      <c r="M42" s="79"/>
      <c r="N42" s="79"/>
      <c r="O42" s="79"/>
    </row>
    <row r="43" spans="1:15" s="2" customFormat="1" ht="31.5" hidden="1">
      <c r="A43" s="81" t="s">
        <v>19</v>
      </c>
      <c r="B43" s="82">
        <f>'[1]8 марта,8,10,12'!$K$272</f>
        <v>33417</v>
      </c>
      <c r="C43" s="78"/>
      <c r="D43" s="79"/>
      <c r="E43" s="42"/>
      <c r="F43" s="42"/>
      <c r="G43" s="79"/>
      <c r="H43" s="79"/>
      <c r="I43" s="79"/>
      <c r="J43" s="79"/>
      <c r="K43" s="80"/>
      <c r="L43" s="79"/>
      <c r="M43" s="79"/>
      <c r="N43" s="79"/>
      <c r="O43" s="79"/>
    </row>
    <row r="44" spans="1:15" s="2" customFormat="1" ht="31.5" hidden="1">
      <c r="A44" s="83" t="s">
        <v>20</v>
      </c>
      <c r="B44" s="84">
        <f>B42</f>
        <v>47995</v>
      </c>
      <c r="C44" s="78"/>
      <c r="D44" s="79"/>
      <c r="E44" s="42"/>
      <c r="F44" s="42"/>
      <c r="G44" s="79"/>
      <c r="H44" s="79"/>
      <c r="I44" s="79"/>
      <c r="J44" s="79"/>
      <c r="K44" s="80"/>
      <c r="L44" s="79"/>
      <c r="M44" s="79"/>
      <c r="N44" s="79"/>
      <c r="O44" s="79"/>
    </row>
    <row r="45" spans="1:15" s="2" customFormat="1" ht="42.75" hidden="1" thickBot="1">
      <c r="A45" s="85" t="s">
        <v>15</v>
      </c>
      <c r="B45" s="86">
        <f>B44-B43</f>
        <v>14578</v>
      </c>
      <c r="C45" s="87"/>
      <c r="D45" s="43"/>
      <c r="E45" s="42"/>
      <c r="F45" s="42"/>
      <c r="G45" s="43"/>
      <c r="H45" s="43"/>
      <c r="I45" s="43"/>
      <c r="J45" s="43"/>
      <c r="K45" s="80"/>
      <c r="L45" s="44"/>
      <c r="M45" s="44"/>
      <c r="N45" s="44"/>
      <c r="O45" s="44"/>
    </row>
    <row r="46" spans="1:15" s="2" customFormat="1" ht="18.75" customHeight="1" hidden="1">
      <c r="A46" s="88"/>
      <c r="B46" s="43"/>
      <c r="C46" s="87"/>
      <c r="D46" s="43"/>
      <c r="E46" s="42"/>
      <c r="F46" s="42"/>
      <c r="G46" s="43"/>
      <c r="H46" s="43"/>
      <c r="I46" s="43"/>
      <c r="J46" s="43"/>
      <c r="K46" s="80"/>
      <c r="L46" s="44"/>
      <c r="M46" s="44"/>
      <c r="N46" s="44"/>
      <c r="O46" s="44"/>
    </row>
    <row r="48" spans="2:8" ht="12.75">
      <c r="B48" s="1" t="s">
        <v>21</v>
      </c>
      <c r="H48" s="1" t="s">
        <v>23</v>
      </c>
    </row>
    <row r="50" spans="2:12" ht="12.75">
      <c r="B50" s="1" t="s">
        <v>22</v>
      </c>
      <c r="H50" s="1" t="s">
        <v>87</v>
      </c>
      <c r="L50" s="89"/>
    </row>
    <row r="52" spans="2:8" ht="12.75">
      <c r="B52" s="1" t="s">
        <v>44</v>
      </c>
      <c r="H52" s="1" t="s">
        <v>45</v>
      </c>
    </row>
  </sheetData>
  <mergeCells count="38"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H11:H12"/>
    <mergeCell ref="I11:I12"/>
    <mergeCell ref="J11:J12"/>
    <mergeCell ref="L11:L12"/>
    <mergeCell ref="M11:M12"/>
    <mergeCell ref="N11:N12"/>
    <mergeCell ref="O11:O12"/>
    <mergeCell ref="A36:D36"/>
    <mergeCell ref="E36:F36"/>
    <mergeCell ref="A38:A40"/>
    <mergeCell ref="B38:B40"/>
    <mergeCell ref="C38:C40"/>
    <mergeCell ref="D38:D40"/>
    <mergeCell ref="E38:E40"/>
    <mergeCell ref="F38:F40"/>
    <mergeCell ref="O39:O40"/>
    <mergeCell ref="G38:J38"/>
    <mergeCell ref="K38:K40"/>
    <mergeCell ref="L38:O38"/>
    <mergeCell ref="G39:G40"/>
    <mergeCell ref="H39:H40"/>
    <mergeCell ref="I39:I40"/>
    <mergeCell ref="J39:J40"/>
    <mergeCell ref="L39:L40"/>
    <mergeCell ref="M39:M40"/>
    <mergeCell ref="N39:N40"/>
  </mergeCells>
  <printOptions/>
  <pageMargins left="0.11811023622047245" right="0" top="0" bottom="0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"/>
  <sheetViews>
    <sheetView workbookViewId="0" topLeftCell="A37">
      <selection activeCell="J60" sqref="J60"/>
    </sheetView>
  </sheetViews>
  <sheetFormatPr defaultColWidth="9.00390625" defaultRowHeight="12.75"/>
  <cols>
    <col min="1" max="1" width="6.25390625" style="163" customWidth="1"/>
    <col min="2" max="2" width="8.875" style="164" customWidth="1"/>
    <col min="3" max="3" width="52.75390625" style="165" customWidth="1"/>
    <col min="4" max="4" width="7.875" style="166" customWidth="1"/>
    <col min="5" max="5" width="10.00390625" style="166" customWidth="1"/>
    <col min="6" max="6" width="11.375" style="167" customWidth="1"/>
    <col min="7" max="7" width="9.125" style="168" customWidth="1"/>
    <col min="257" max="257" width="6.25390625" style="0" customWidth="1"/>
    <col min="258" max="258" width="8.875" style="0" customWidth="1"/>
    <col min="259" max="259" width="33.125" style="0" customWidth="1"/>
    <col min="260" max="260" width="7.875" style="0" customWidth="1"/>
    <col min="261" max="261" width="10.00390625" style="0" customWidth="1"/>
    <col min="262" max="262" width="11.375" style="0" customWidth="1"/>
    <col min="263" max="263" width="12.875" style="0" customWidth="1"/>
    <col min="513" max="513" width="6.25390625" style="0" customWidth="1"/>
    <col min="514" max="514" width="8.875" style="0" customWidth="1"/>
    <col min="515" max="515" width="33.125" style="0" customWidth="1"/>
    <col min="516" max="516" width="7.875" style="0" customWidth="1"/>
    <col min="517" max="517" width="10.00390625" style="0" customWidth="1"/>
    <col min="518" max="518" width="11.375" style="0" customWidth="1"/>
    <col min="519" max="519" width="12.875" style="0" customWidth="1"/>
    <col min="769" max="769" width="6.25390625" style="0" customWidth="1"/>
    <col min="770" max="770" width="8.875" style="0" customWidth="1"/>
    <col min="771" max="771" width="33.125" style="0" customWidth="1"/>
    <col min="772" max="772" width="7.875" style="0" customWidth="1"/>
    <col min="773" max="773" width="10.00390625" style="0" customWidth="1"/>
    <col min="774" max="774" width="11.375" style="0" customWidth="1"/>
    <col min="775" max="775" width="12.875" style="0" customWidth="1"/>
    <col min="1025" max="1025" width="6.25390625" style="0" customWidth="1"/>
    <col min="1026" max="1026" width="8.875" style="0" customWidth="1"/>
    <col min="1027" max="1027" width="33.125" style="0" customWidth="1"/>
    <col min="1028" max="1028" width="7.875" style="0" customWidth="1"/>
    <col min="1029" max="1029" width="10.00390625" style="0" customWidth="1"/>
    <col min="1030" max="1030" width="11.375" style="0" customWidth="1"/>
    <col min="1031" max="1031" width="12.875" style="0" customWidth="1"/>
    <col min="1281" max="1281" width="6.25390625" style="0" customWidth="1"/>
    <col min="1282" max="1282" width="8.875" style="0" customWidth="1"/>
    <col min="1283" max="1283" width="33.125" style="0" customWidth="1"/>
    <col min="1284" max="1284" width="7.875" style="0" customWidth="1"/>
    <col min="1285" max="1285" width="10.00390625" style="0" customWidth="1"/>
    <col min="1286" max="1286" width="11.375" style="0" customWidth="1"/>
    <col min="1287" max="1287" width="12.875" style="0" customWidth="1"/>
    <col min="1537" max="1537" width="6.25390625" style="0" customWidth="1"/>
    <col min="1538" max="1538" width="8.875" style="0" customWidth="1"/>
    <col min="1539" max="1539" width="33.125" style="0" customWidth="1"/>
    <col min="1540" max="1540" width="7.875" style="0" customWidth="1"/>
    <col min="1541" max="1541" width="10.00390625" style="0" customWidth="1"/>
    <col min="1542" max="1542" width="11.375" style="0" customWidth="1"/>
    <col min="1543" max="1543" width="12.875" style="0" customWidth="1"/>
    <col min="1793" max="1793" width="6.25390625" style="0" customWidth="1"/>
    <col min="1794" max="1794" width="8.875" style="0" customWidth="1"/>
    <col min="1795" max="1795" width="33.125" style="0" customWidth="1"/>
    <col min="1796" max="1796" width="7.875" style="0" customWidth="1"/>
    <col min="1797" max="1797" width="10.00390625" style="0" customWidth="1"/>
    <col min="1798" max="1798" width="11.375" style="0" customWidth="1"/>
    <col min="1799" max="1799" width="12.875" style="0" customWidth="1"/>
    <col min="2049" max="2049" width="6.25390625" style="0" customWidth="1"/>
    <col min="2050" max="2050" width="8.875" style="0" customWidth="1"/>
    <col min="2051" max="2051" width="33.125" style="0" customWidth="1"/>
    <col min="2052" max="2052" width="7.875" style="0" customWidth="1"/>
    <col min="2053" max="2053" width="10.00390625" style="0" customWidth="1"/>
    <col min="2054" max="2054" width="11.375" style="0" customWidth="1"/>
    <col min="2055" max="2055" width="12.875" style="0" customWidth="1"/>
    <col min="2305" max="2305" width="6.25390625" style="0" customWidth="1"/>
    <col min="2306" max="2306" width="8.875" style="0" customWidth="1"/>
    <col min="2307" max="2307" width="33.125" style="0" customWidth="1"/>
    <col min="2308" max="2308" width="7.875" style="0" customWidth="1"/>
    <col min="2309" max="2309" width="10.00390625" style="0" customWidth="1"/>
    <col min="2310" max="2310" width="11.375" style="0" customWidth="1"/>
    <col min="2311" max="2311" width="12.875" style="0" customWidth="1"/>
    <col min="2561" max="2561" width="6.25390625" style="0" customWidth="1"/>
    <col min="2562" max="2562" width="8.875" style="0" customWidth="1"/>
    <col min="2563" max="2563" width="33.125" style="0" customWidth="1"/>
    <col min="2564" max="2564" width="7.875" style="0" customWidth="1"/>
    <col min="2565" max="2565" width="10.00390625" style="0" customWidth="1"/>
    <col min="2566" max="2566" width="11.375" style="0" customWidth="1"/>
    <col min="2567" max="2567" width="12.875" style="0" customWidth="1"/>
    <col min="2817" max="2817" width="6.25390625" style="0" customWidth="1"/>
    <col min="2818" max="2818" width="8.875" style="0" customWidth="1"/>
    <col min="2819" max="2819" width="33.125" style="0" customWidth="1"/>
    <col min="2820" max="2820" width="7.875" style="0" customWidth="1"/>
    <col min="2821" max="2821" width="10.00390625" style="0" customWidth="1"/>
    <col min="2822" max="2822" width="11.375" style="0" customWidth="1"/>
    <col min="2823" max="2823" width="12.875" style="0" customWidth="1"/>
    <col min="3073" max="3073" width="6.25390625" style="0" customWidth="1"/>
    <col min="3074" max="3074" width="8.875" style="0" customWidth="1"/>
    <col min="3075" max="3075" width="33.125" style="0" customWidth="1"/>
    <col min="3076" max="3076" width="7.875" style="0" customWidth="1"/>
    <col min="3077" max="3077" width="10.00390625" style="0" customWidth="1"/>
    <col min="3078" max="3078" width="11.375" style="0" customWidth="1"/>
    <col min="3079" max="3079" width="12.875" style="0" customWidth="1"/>
    <col min="3329" max="3329" width="6.25390625" style="0" customWidth="1"/>
    <col min="3330" max="3330" width="8.875" style="0" customWidth="1"/>
    <col min="3331" max="3331" width="33.125" style="0" customWidth="1"/>
    <col min="3332" max="3332" width="7.875" style="0" customWidth="1"/>
    <col min="3333" max="3333" width="10.00390625" style="0" customWidth="1"/>
    <col min="3334" max="3334" width="11.375" style="0" customWidth="1"/>
    <col min="3335" max="3335" width="12.875" style="0" customWidth="1"/>
    <col min="3585" max="3585" width="6.25390625" style="0" customWidth="1"/>
    <col min="3586" max="3586" width="8.875" style="0" customWidth="1"/>
    <col min="3587" max="3587" width="33.125" style="0" customWidth="1"/>
    <col min="3588" max="3588" width="7.875" style="0" customWidth="1"/>
    <col min="3589" max="3589" width="10.00390625" style="0" customWidth="1"/>
    <col min="3590" max="3590" width="11.375" style="0" customWidth="1"/>
    <col min="3591" max="3591" width="12.875" style="0" customWidth="1"/>
    <col min="3841" max="3841" width="6.25390625" style="0" customWidth="1"/>
    <col min="3842" max="3842" width="8.875" style="0" customWidth="1"/>
    <col min="3843" max="3843" width="33.125" style="0" customWidth="1"/>
    <col min="3844" max="3844" width="7.875" style="0" customWidth="1"/>
    <col min="3845" max="3845" width="10.00390625" style="0" customWidth="1"/>
    <col min="3846" max="3846" width="11.375" style="0" customWidth="1"/>
    <col min="3847" max="3847" width="12.875" style="0" customWidth="1"/>
    <col min="4097" max="4097" width="6.25390625" style="0" customWidth="1"/>
    <col min="4098" max="4098" width="8.875" style="0" customWidth="1"/>
    <col min="4099" max="4099" width="33.125" style="0" customWidth="1"/>
    <col min="4100" max="4100" width="7.875" style="0" customWidth="1"/>
    <col min="4101" max="4101" width="10.00390625" style="0" customWidth="1"/>
    <col min="4102" max="4102" width="11.375" style="0" customWidth="1"/>
    <col min="4103" max="4103" width="12.875" style="0" customWidth="1"/>
    <col min="4353" max="4353" width="6.25390625" style="0" customWidth="1"/>
    <col min="4354" max="4354" width="8.875" style="0" customWidth="1"/>
    <col min="4355" max="4355" width="33.125" style="0" customWidth="1"/>
    <col min="4356" max="4356" width="7.875" style="0" customWidth="1"/>
    <col min="4357" max="4357" width="10.00390625" style="0" customWidth="1"/>
    <col min="4358" max="4358" width="11.375" style="0" customWidth="1"/>
    <col min="4359" max="4359" width="12.875" style="0" customWidth="1"/>
    <col min="4609" max="4609" width="6.25390625" style="0" customWidth="1"/>
    <col min="4610" max="4610" width="8.875" style="0" customWidth="1"/>
    <col min="4611" max="4611" width="33.125" style="0" customWidth="1"/>
    <col min="4612" max="4612" width="7.875" style="0" customWidth="1"/>
    <col min="4613" max="4613" width="10.00390625" style="0" customWidth="1"/>
    <col min="4614" max="4614" width="11.375" style="0" customWidth="1"/>
    <col min="4615" max="4615" width="12.875" style="0" customWidth="1"/>
    <col min="4865" max="4865" width="6.25390625" style="0" customWidth="1"/>
    <col min="4866" max="4866" width="8.875" style="0" customWidth="1"/>
    <col min="4867" max="4867" width="33.125" style="0" customWidth="1"/>
    <col min="4868" max="4868" width="7.875" style="0" customWidth="1"/>
    <col min="4869" max="4869" width="10.00390625" style="0" customWidth="1"/>
    <col min="4870" max="4870" width="11.375" style="0" customWidth="1"/>
    <col min="4871" max="4871" width="12.875" style="0" customWidth="1"/>
    <col min="5121" max="5121" width="6.25390625" style="0" customWidth="1"/>
    <col min="5122" max="5122" width="8.875" style="0" customWidth="1"/>
    <col min="5123" max="5123" width="33.125" style="0" customWidth="1"/>
    <col min="5124" max="5124" width="7.875" style="0" customWidth="1"/>
    <col min="5125" max="5125" width="10.00390625" style="0" customWidth="1"/>
    <col min="5126" max="5126" width="11.375" style="0" customWidth="1"/>
    <col min="5127" max="5127" width="12.875" style="0" customWidth="1"/>
    <col min="5377" max="5377" width="6.25390625" style="0" customWidth="1"/>
    <col min="5378" max="5378" width="8.875" style="0" customWidth="1"/>
    <col min="5379" max="5379" width="33.125" style="0" customWidth="1"/>
    <col min="5380" max="5380" width="7.875" style="0" customWidth="1"/>
    <col min="5381" max="5381" width="10.00390625" style="0" customWidth="1"/>
    <col min="5382" max="5382" width="11.375" style="0" customWidth="1"/>
    <col min="5383" max="5383" width="12.875" style="0" customWidth="1"/>
    <col min="5633" max="5633" width="6.25390625" style="0" customWidth="1"/>
    <col min="5634" max="5634" width="8.875" style="0" customWidth="1"/>
    <col min="5635" max="5635" width="33.125" style="0" customWidth="1"/>
    <col min="5636" max="5636" width="7.875" style="0" customWidth="1"/>
    <col min="5637" max="5637" width="10.00390625" style="0" customWidth="1"/>
    <col min="5638" max="5638" width="11.375" style="0" customWidth="1"/>
    <col min="5639" max="5639" width="12.875" style="0" customWidth="1"/>
    <col min="5889" max="5889" width="6.25390625" style="0" customWidth="1"/>
    <col min="5890" max="5890" width="8.875" style="0" customWidth="1"/>
    <col min="5891" max="5891" width="33.125" style="0" customWidth="1"/>
    <col min="5892" max="5892" width="7.875" style="0" customWidth="1"/>
    <col min="5893" max="5893" width="10.00390625" style="0" customWidth="1"/>
    <col min="5894" max="5894" width="11.375" style="0" customWidth="1"/>
    <col min="5895" max="5895" width="12.875" style="0" customWidth="1"/>
    <col min="6145" max="6145" width="6.25390625" style="0" customWidth="1"/>
    <col min="6146" max="6146" width="8.875" style="0" customWidth="1"/>
    <col min="6147" max="6147" width="33.125" style="0" customWidth="1"/>
    <col min="6148" max="6148" width="7.875" style="0" customWidth="1"/>
    <col min="6149" max="6149" width="10.00390625" style="0" customWidth="1"/>
    <col min="6150" max="6150" width="11.375" style="0" customWidth="1"/>
    <col min="6151" max="6151" width="12.875" style="0" customWidth="1"/>
    <col min="6401" max="6401" width="6.25390625" style="0" customWidth="1"/>
    <col min="6402" max="6402" width="8.875" style="0" customWidth="1"/>
    <col min="6403" max="6403" width="33.125" style="0" customWidth="1"/>
    <col min="6404" max="6404" width="7.875" style="0" customWidth="1"/>
    <col min="6405" max="6405" width="10.00390625" style="0" customWidth="1"/>
    <col min="6406" max="6406" width="11.375" style="0" customWidth="1"/>
    <col min="6407" max="6407" width="12.875" style="0" customWidth="1"/>
    <col min="6657" max="6657" width="6.25390625" style="0" customWidth="1"/>
    <col min="6658" max="6658" width="8.875" style="0" customWidth="1"/>
    <col min="6659" max="6659" width="33.125" style="0" customWidth="1"/>
    <col min="6660" max="6660" width="7.875" style="0" customWidth="1"/>
    <col min="6661" max="6661" width="10.00390625" style="0" customWidth="1"/>
    <col min="6662" max="6662" width="11.375" style="0" customWidth="1"/>
    <col min="6663" max="6663" width="12.875" style="0" customWidth="1"/>
    <col min="6913" max="6913" width="6.25390625" style="0" customWidth="1"/>
    <col min="6914" max="6914" width="8.875" style="0" customWidth="1"/>
    <col min="6915" max="6915" width="33.125" style="0" customWidth="1"/>
    <col min="6916" max="6916" width="7.875" style="0" customWidth="1"/>
    <col min="6917" max="6917" width="10.00390625" style="0" customWidth="1"/>
    <col min="6918" max="6918" width="11.375" style="0" customWidth="1"/>
    <col min="6919" max="6919" width="12.875" style="0" customWidth="1"/>
    <col min="7169" max="7169" width="6.25390625" style="0" customWidth="1"/>
    <col min="7170" max="7170" width="8.875" style="0" customWidth="1"/>
    <col min="7171" max="7171" width="33.125" style="0" customWidth="1"/>
    <col min="7172" max="7172" width="7.875" style="0" customWidth="1"/>
    <col min="7173" max="7173" width="10.00390625" style="0" customWidth="1"/>
    <col min="7174" max="7174" width="11.375" style="0" customWidth="1"/>
    <col min="7175" max="7175" width="12.875" style="0" customWidth="1"/>
    <col min="7425" max="7425" width="6.25390625" style="0" customWidth="1"/>
    <col min="7426" max="7426" width="8.875" style="0" customWidth="1"/>
    <col min="7427" max="7427" width="33.125" style="0" customWidth="1"/>
    <col min="7428" max="7428" width="7.875" style="0" customWidth="1"/>
    <col min="7429" max="7429" width="10.00390625" style="0" customWidth="1"/>
    <col min="7430" max="7430" width="11.375" style="0" customWidth="1"/>
    <col min="7431" max="7431" width="12.875" style="0" customWidth="1"/>
    <col min="7681" max="7681" width="6.25390625" style="0" customWidth="1"/>
    <col min="7682" max="7682" width="8.875" style="0" customWidth="1"/>
    <col min="7683" max="7683" width="33.125" style="0" customWidth="1"/>
    <col min="7684" max="7684" width="7.875" style="0" customWidth="1"/>
    <col min="7685" max="7685" width="10.00390625" style="0" customWidth="1"/>
    <col min="7686" max="7686" width="11.375" style="0" customWidth="1"/>
    <col min="7687" max="7687" width="12.875" style="0" customWidth="1"/>
    <col min="7937" max="7937" width="6.25390625" style="0" customWidth="1"/>
    <col min="7938" max="7938" width="8.875" style="0" customWidth="1"/>
    <col min="7939" max="7939" width="33.125" style="0" customWidth="1"/>
    <col min="7940" max="7940" width="7.875" style="0" customWidth="1"/>
    <col min="7941" max="7941" width="10.00390625" style="0" customWidth="1"/>
    <col min="7942" max="7942" width="11.375" style="0" customWidth="1"/>
    <col min="7943" max="7943" width="12.875" style="0" customWidth="1"/>
    <col min="8193" max="8193" width="6.25390625" style="0" customWidth="1"/>
    <col min="8194" max="8194" width="8.875" style="0" customWidth="1"/>
    <col min="8195" max="8195" width="33.125" style="0" customWidth="1"/>
    <col min="8196" max="8196" width="7.875" style="0" customWidth="1"/>
    <col min="8197" max="8197" width="10.00390625" style="0" customWidth="1"/>
    <col min="8198" max="8198" width="11.375" style="0" customWidth="1"/>
    <col min="8199" max="8199" width="12.875" style="0" customWidth="1"/>
    <col min="8449" max="8449" width="6.25390625" style="0" customWidth="1"/>
    <col min="8450" max="8450" width="8.875" style="0" customWidth="1"/>
    <col min="8451" max="8451" width="33.125" style="0" customWidth="1"/>
    <col min="8452" max="8452" width="7.875" style="0" customWidth="1"/>
    <col min="8453" max="8453" width="10.00390625" style="0" customWidth="1"/>
    <col min="8454" max="8454" width="11.375" style="0" customWidth="1"/>
    <col min="8455" max="8455" width="12.875" style="0" customWidth="1"/>
    <col min="8705" max="8705" width="6.25390625" style="0" customWidth="1"/>
    <col min="8706" max="8706" width="8.875" style="0" customWidth="1"/>
    <col min="8707" max="8707" width="33.125" style="0" customWidth="1"/>
    <col min="8708" max="8708" width="7.875" style="0" customWidth="1"/>
    <col min="8709" max="8709" width="10.00390625" style="0" customWidth="1"/>
    <col min="8710" max="8710" width="11.375" style="0" customWidth="1"/>
    <col min="8711" max="8711" width="12.875" style="0" customWidth="1"/>
    <col min="8961" max="8961" width="6.25390625" style="0" customWidth="1"/>
    <col min="8962" max="8962" width="8.875" style="0" customWidth="1"/>
    <col min="8963" max="8963" width="33.125" style="0" customWidth="1"/>
    <col min="8964" max="8964" width="7.875" style="0" customWidth="1"/>
    <col min="8965" max="8965" width="10.00390625" style="0" customWidth="1"/>
    <col min="8966" max="8966" width="11.375" style="0" customWidth="1"/>
    <col min="8967" max="8967" width="12.875" style="0" customWidth="1"/>
    <col min="9217" max="9217" width="6.25390625" style="0" customWidth="1"/>
    <col min="9218" max="9218" width="8.875" style="0" customWidth="1"/>
    <col min="9219" max="9219" width="33.125" style="0" customWidth="1"/>
    <col min="9220" max="9220" width="7.875" style="0" customWidth="1"/>
    <col min="9221" max="9221" width="10.00390625" style="0" customWidth="1"/>
    <col min="9222" max="9222" width="11.375" style="0" customWidth="1"/>
    <col min="9223" max="9223" width="12.875" style="0" customWidth="1"/>
    <col min="9473" max="9473" width="6.25390625" style="0" customWidth="1"/>
    <col min="9474" max="9474" width="8.875" style="0" customWidth="1"/>
    <col min="9475" max="9475" width="33.125" style="0" customWidth="1"/>
    <col min="9476" max="9476" width="7.875" style="0" customWidth="1"/>
    <col min="9477" max="9477" width="10.00390625" style="0" customWidth="1"/>
    <col min="9478" max="9478" width="11.375" style="0" customWidth="1"/>
    <col min="9479" max="9479" width="12.875" style="0" customWidth="1"/>
    <col min="9729" max="9729" width="6.25390625" style="0" customWidth="1"/>
    <col min="9730" max="9730" width="8.875" style="0" customWidth="1"/>
    <col min="9731" max="9731" width="33.125" style="0" customWidth="1"/>
    <col min="9732" max="9732" width="7.875" style="0" customWidth="1"/>
    <col min="9733" max="9733" width="10.00390625" style="0" customWidth="1"/>
    <col min="9734" max="9734" width="11.375" style="0" customWidth="1"/>
    <col min="9735" max="9735" width="12.875" style="0" customWidth="1"/>
    <col min="9985" max="9985" width="6.25390625" style="0" customWidth="1"/>
    <col min="9986" max="9986" width="8.875" style="0" customWidth="1"/>
    <col min="9987" max="9987" width="33.125" style="0" customWidth="1"/>
    <col min="9988" max="9988" width="7.875" style="0" customWidth="1"/>
    <col min="9989" max="9989" width="10.00390625" style="0" customWidth="1"/>
    <col min="9990" max="9990" width="11.375" style="0" customWidth="1"/>
    <col min="9991" max="9991" width="12.875" style="0" customWidth="1"/>
    <col min="10241" max="10241" width="6.25390625" style="0" customWidth="1"/>
    <col min="10242" max="10242" width="8.875" style="0" customWidth="1"/>
    <col min="10243" max="10243" width="33.125" style="0" customWidth="1"/>
    <col min="10244" max="10244" width="7.875" style="0" customWidth="1"/>
    <col min="10245" max="10245" width="10.00390625" style="0" customWidth="1"/>
    <col min="10246" max="10246" width="11.375" style="0" customWidth="1"/>
    <col min="10247" max="10247" width="12.875" style="0" customWidth="1"/>
    <col min="10497" max="10497" width="6.25390625" style="0" customWidth="1"/>
    <col min="10498" max="10498" width="8.875" style="0" customWidth="1"/>
    <col min="10499" max="10499" width="33.125" style="0" customWidth="1"/>
    <col min="10500" max="10500" width="7.875" style="0" customWidth="1"/>
    <col min="10501" max="10501" width="10.00390625" style="0" customWidth="1"/>
    <col min="10502" max="10502" width="11.375" style="0" customWidth="1"/>
    <col min="10503" max="10503" width="12.875" style="0" customWidth="1"/>
    <col min="10753" max="10753" width="6.25390625" style="0" customWidth="1"/>
    <col min="10754" max="10754" width="8.875" style="0" customWidth="1"/>
    <col min="10755" max="10755" width="33.125" style="0" customWidth="1"/>
    <col min="10756" max="10756" width="7.875" style="0" customWidth="1"/>
    <col min="10757" max="10757" width="10.00390625" style="0" customWidth="1"/>
    <col min="10758" max="10758" width="11.375" style="0" customWidth="1"/>
    <col min="10759" max="10759" width="12.875" style="0" customWidth="1"/>
    <col min="11009" max="11009" width="6.25390625" style="0" customWidth="1"/>
    <col min="11010" max="11010" width="8.875" style="0" customWidth="1"/>
    <col min="11011" max="11011" width="33.125" style="0" customWidth="1"/>
    <col min="11012" max="11012" width="7.875" style="0" customWidth="1"/>
    <col min="11013" max="11013" width="10.00390625" style="0" customWidth="1"/>
    <col min="11014" max="11014" width="11.375" style="0" customWidth="1"/>
    <col min="11015" max="11015" width="12.875" style="0" customWidth="1"/>
    <col min="11265" max="11265" width="6.25390625" style="0" customWidth="1"/>
    <col min="11266" max="11266" width="8.875" style="0" customWidth="1"/>
    <col min="11267" max="11267" width="33.125" style="0" customWidth="1"/>
    <col min="11268" max="11268" width="7.875" style="0" customWidth="1"/>
    <col min="11269" max="11269" width="10.00390625" style="0" customWidth="1"/>
    <col min="11270" max="11270" width="11.375" style="0" customWidth="1"/>
    <col min="11271" max="11271" width="12.875" style="0" customWidth="1"/>
    <col min="11521" max="11521" width="6.25390625" style="0" customWidth="1"/>
    <col min="11522" max="11522" width="8.875" style="0" customWidth="1"/>
    <col min="11523" max="11523" width="33.125" style="0" customWidth="1"/>
    <col min="11524" max="11524" width="7.875" style="0" customWidth="1"/>
    <col min="11525" max="11525" width="10.00390625" style="0" customWidth="1"/>
    <col min="11526" max="11526" width="11.375" style="0" customWidth="1"/>
    <col min="11527" max="11527" width="12.875" style="0" customWidth="1"/>
    <col min="11777" max="11777" width="6.25390625" style="0" customWidth="1"/>
    <col min="11778" max="11778" width="8.875" style="0" customWidth="1"/>
    <col min="11779" max="11779" width="33.125" style="0" customWidth="1"/>
    <col min="11780" max="11780" width="7.875" style="0" customWidth="1"/>
    <col min="11781" max="11781" width="10.00390625" style="0" customWidth="1"/>
    <col min="11782" max="11782" width="11.375" style="0" customWidth="1"/>
    <col min="11783" max="11783" width="12.875" style="0" customWidth="1"/>
    <col min="12033" max="12033" width="6.25390625" style="0" customWidth="1"/>
    <col min="12034" max="12034" width="8.875" style="0" customWidth="1"/>
    <col min="12035" max="12035" width="33.125" style="0" customWidth="1"/>
    <col min="12036" max="12036" width="7.875" style="0" customWidth="1"/>
    <col min="12037" max="12037" width="10.00390625" style="0" customWidth="1"/>
    <col min="12038" max="12038" width="11.375" style="0" customWidth="1"/>
    <col min="12039" max="12039" width="12.875" style="0" customWidth="1"/>
    <col min="12289" max="12289" width="6.25390625" style="0" customWidth="1"/>
    <col min="12290" max="12290" width="8.875" style="0" customWidth="1"/>
    <col min="12291" max="12291" width="33.125" style="0" customWidth="1"/>
    <col min="12292" max="12292" width="7.875" style="0" customWidth="1"/>
    <col min="12293" max="12293" width="10.00390625" style="0" customWidth="1"/>
    <col min="12294" max="12294" width="11.375" style="0" customWidth="1"/>
    <col min="12295" max="12295" width="12.875" style="0" customWidth="1"/>
    <col min="12545" max="12545" width="6.25390625" style="0" customWidth="1"/>
    <col min="12546" max="12546" width="8.875" style="0" customWidth="1"/>
    <col min="12547" max="12547" width="33.125" style="0" customWidth="1"/>
    <col min="12548" max="12548" width="7.875" style="0" customWidth="1"/>
    <col min="12549" max="12549" width="10.00390625" style="0" customWidth="1"/>
    <col min="12550" max="12550" width="11.375" style="0" customWidth="1"/>
    <col min="12551" max="12551" width="12.875" style="0" customWidth="1"/>
    <col min="12801" max="12801" width="6.25390625" style="0" customWidth="1"/>
    <col min="12802" max="12802" width="8.875" style="0" customWidth="1"/>
    <col min="12803" max="12803" width="33.125" style="0" customWidth="1"/>
    <col min="12804" max="12804" width="7.875" style="0" customWidth="1"/>
    <col min="12805" max="12805" width="10.00390625" style="0" customWidth="1"/>
    <col min="12806" max="12806" width="11.375" style="0" customWidth="1"/>
    <col min="12807" max="12807" width="12.875" style="0" customWidth="1"/>
    <col min="13057" max="13057" width="6.25390625" style="0" customWidth="1"/>
    <col min="13058" max="13058" width="8.875" style="0" customWidth="1"/>
    <col min="13059" max="13059" width="33.125" style="0" customWidth="1"/>
    <col min="13060" max="13060" width="7.875" style="0" customWidth="1"/>
    <col min="13061" max="13061" width="10.00390625" style="0" customWidth="1"/>
    <col min="13062" max="13062" width="11.375" style="0" customWidth="1"/>
    <col min="13063" max="13063" width="12.875" style="0" customWidth="1"/>
    <col min="13313" max="13313" width="6.25390625" style="0" customWidth="1"/>
    <col min="13314" max="13314" width="8.875" style="0" customWidth="1"/>
    <col min="13315" max="13315" width="33.125" style="0" customWidth="1"/>
    <col min="13316" max="13316" width="7.875" style="0" customWidth="1"/>
    <col min="13317" max="13317" width="10.00390625" style="0" customWidth="1"/>
    <col min="13318" max="13318" width="11.375" style="0" customWidth="1"/>
    <col min="13319" max="13319" width="12.875" style="0" customWidth="1"/>
    <col min="13569" max="13569" width="6.25390625" style="0" customWidth="1"/>
    <col min="13570" max="13570" width="8.875" style="0" customWidth="1"/>
    <col min="13571" max="13571" width="33.125" style="0" customWidth="1"/>
    <col min="13572" max="13572" width="7.875" style="0" customWidth="1"/>
    <col min="13573" max="13573" width="10.00390625" style="0" customWidth="1"/>
    <col min="13574" max="13574" width="11.375" style="0" customWidth="1"/>
    <col min="13575" max="13575" width="12.875" style="0" customWidth="1"/>
    <col min="13825" max="13825" width="6.25390625" style="0" customWidth="1"/>
    <col min="13826" max="13826" width="8.875" style="0" customWidth="1"/>
    <col min="13827" max="13827" width="33.125" style="0" customWidth="1"/>
    <col min="13828" max="13828" width="7.875" style="0" customWidth="1"/>
    <col min="13829" max="13829" width="10.00390625" style="0" customWidth="1"/>
    <col min="13830" max="13830" width="11.375" style="0" customWidth="1"/>
    <col min="13831" max="13831" width="12.875" style="0" customWidth="1"/>
    <col min="14081" max="14081" width="6.25390625" style="0" customWidth="1"/>
    <col min="14082" max="14082" width="8.875" style="0" customWidth="1"/>
    <col min="14083" max="14083" width="33.125" style="0" customWidth="1"/>
    <col min="14084" max="14084" width="7.875" style="0" customWidth="1"/>
    <col min="14085" max="14085" width="10.00390625" style="0" customWidth="1"/>
    <col min="14086" max="14086" width="11.375" style="0" customWidth="1"/>
    <col min="14087" max="14087" width="12.875" style="0" customWidth="1"/>
    <col min="14337" max="14337" width="6.25390625" style="0" customWidth="1"/>
    <col min="14338" max="14338" width="8.875" style="0" customWidth="1"/>
    <col min="14339" max="14339" width="33.125" style="0" customWidth="1"/>
    <col min="14340" max="14340" width="7.875" style="0" customWidth="1"/>
    <col min="14341" max="14341" width="10.00390625" style="0" customWidth="1"/>
    <col min="14342" max="14342" width="11.375" style="0" customWidth="1"/>
    <col min="14343" max="14343" width="12.875" style="0" customWidth="1"/>
    <col min="14593" max="14593" width="6.25390625" style="0" customWidth="1"/>
    <col min="14594" max="14594" width="8.875" style="0" customWidth="1"/>
    <col min="14595" max="14595" width="33.125" style="0" customWidth="1"/>
    <col min="14596" max="14596" width="7.875" style="0" customWidth="1"/>
    <col min="14597" max="14597" width="10.00390625" style="0" customWidth="1"/>
    <col min="14598" max="14598" width="11.375" style="0" customWidth="1"/>
    <col min="14599" max="14599" width="12.875" style="0" customWidth="1"/>
    <col min="14849" max="14849" width="6.25390625" style="0" customWidth="1"/>
    <col min="14850" max="14850" width="8.875" style="0" customWidth="1"/>
    <col min="14851" max="14851" width="33.125" style="0" customWidth="1"/>
    <col min="14852" max="14852" width="7.875" style="0" customWidth="1"/>
    <col min="14853" max="14853" width="10.00390625" style="0" customWidth="1"/>
    <col min="14854" max="14854" width="11.375" style="0" customWidth="1"/>
    <col min="14855" max="14855" width="12.875" style="0" customWidth="1"/>
    <col min="15105" max="15105" width="6.25390625" style="0" customWidth="1"/>
    <col min="15106" max="15106" width="8.875" style="0" customWidth="1"/>
    <col min="15107" max="15107" width="33.125" style="0" customWidth="1"/>
    <col min="15108" max="15108" width="7.875" style="0" customWidth="1"/>
    <col min="15109" max="15109" width="10.00390625" style="0" customWidth="1"/>
    <col min="15110" max="15110" width="11.375" style="0" customWidth="1"/>
    <col min="15111" max="15111" width="12.875" style="0" customWidth="1"/>
    <col min="15361" max="15361" width="6.25390625" style="0" customWidth="1"/>
    <col min="15362" max="15362" width="8.875" style="0" customWidth="1"/>
    <col min="15363" max="15363" width="33.125" style="0" customWidth="1"/>
    <col min="15364" max="15364" width="7.875" style="0" customWidth="1"/>
    <col min="15365" max="15365" width="10.00390625" style="0" customWidth="1"/>
    <col min="15366" max="15366" width="11.375" style="0" customWidth="1"/>
    <col min="15367" max="15367" width="12.875" style="0" customWidth="1"/>
    <col min="15617" max="15617" width="6.25390625" style="0" customWidth="1"/>
    <col min="15618" max="15618" width="8.875" style="0" customWidth="1"/>
    <col min="15619" max="15619" width="33.125" style="0" customWidth="1"/>
    <col min="15620" max="15620" width="7.875" style="0" customWidth="1"/>
    <col min="15621" max="15621" width="10.00390625" style="0" customWidth="1"/>
    <col min="15622" max="15622" width="11.375" style="0" customWidth="1"/>
    <col min="15623" max="15623" width="12.875" style="0" customWidth="1"/>
    <col min="15873" max="15873" width="6.25390625" style="0" customWidth="1"/>
    <col min="15874" max="15874" width="8.875" style="0" customWidth="1"/>
    <col min="15875" max="15875" width="33.125" style="0" customWidth="1"/>
    <col min="15876" max="15876" width="7.875" style="0" customWidth="1"/>
    <col min="15877" max="15877" width="10.00390625" style="0" customWidth="1"/>
    <col min="15878" max="15878" width="11.375" style="0" customWidth="1"/>
    <col min="15879" max="15879" width="12.875" style="0" customWidth="1"/>
    <col min="16129" max="16129" width="6.25390625" style="0" customWidth="1"/>
    <col min="16130" max="16130" width="8.875" style="0" customWidth="1"/>
    <col min="16131" max="16131" width="33.125" style="0" customWidth="1"/>
    <col min="16132" max="16132" width="7.875" style="0" customWidth="1"/>
    <col min="16133" max="16133" width="10.00390625" style="0" customWidth="1"/>
    <col min="16134" max="16134" width="11.375" style="0" customWidth="1"/>
    <col min="16135" max="16135" width="12.875" style="0" customWidth="1"/>
  </cols>
  <sheetData>
    <row r="2" spans="1:7" ht="15.75">
      <c r="A2" s="318" t="s">
        <v>26</v>
      </c>
      <c r="B2" s="318"/>
      <c r="C2" s="318"/>
      <c r="D2" s="318"/>
      <c r="E2" s="318"/>
      <c r="F2" s="318"/>
      <c r="G2" s="318"/>
    </row>
    <row r="3" spans="1:7" ht="18.75" thickBot="1">
      <c r="A3" s="319" t="s">
        <v>48</v>
      </c>
      <c r="B3" s="319"/>
      <c r="C3" s="319"/>
      <c r="D3" s="319"/>
      <c r="E3" s="319"/>
      <c r="F3" s="319"/>
      <c r="G3" s="319"/>
    </row>
    <row r="4" spans="1:7" ht="27" thickBot="1">
      <c r="A4" s="326" t="s">
        <v>47</v>
      </c>
      <c r="B4" s="327"/>
      <c r="C4" s="327"/>
      <c r="D4" s="327"/>
      <c r="E4" s="327"/>
      <c r="F4" s="327"/>
      <c r="G4" s="328"/>
    </row>
    <row r="5" spans="1:7" ht="13.5" thickBot="1">
      <c r="A5" s="91"/>
      <c r="B5" s="92"/>
      <c r="C5" s="93"/>
      <c r="D5" s="94"/>
      <c r="E5" s="94"/>
      <c r="F5" s="95"/>
      <c r="G5" s="96"/>
    </row>
    <row r="6" spans="1:7" ht="12.75">
      <c r="A6" s="97" t="s">
        <v>27</v>
      </c>
      <c r="B6" s="98" t="s">
        <v>28</v>
      </c>
      <c r="C6" s="99" t="s">
        <v>29</v>
      </c>
      <c r="D6" s="98" t="s">
        <v>30</v>
      </c>
      <c r="E6" s="98" t="s">
        <v>31</v>
      </c>
      <c r="F6" s="100" t="s">
        <v>32</v>
      </c>
      <c r="G6" s="101" t="s">
        <v>86</v>
      </c>
    </row>
    <row r="7" spans="1:7" ht="12.75">
      <c r="A7" s="102"/>
      <c r="B7" s="103"/>
      <c r="C7" s="104" t="s">
        <v>33</v>
      </c>
      <c r="D7" s="190"/>
      <c r="E7" s="190"/>
      <c r="F7" s="105"/>
      <c r="G7" s="106"/>
    </row>
    <row r="8" spans="1:7" ht="12.75">
      <c r="A8" s="102"/>
      <c r="B8" s="323" t="s">
        <v>64</v>
      </c>
      <c r="C8" s="199" t="s">
        <v>59</v>
      </c>
      <c r="D8" s="199" t="s">
        <v>36</v>
      </c>
      <c r="E8" s="203">
        <v>1</v>
      </c>
      <c r="F8" s="329">
        <v>9451.02</v>
      </c>
      <c r="G8" s="107"/>
    </row>
    <row r="9" spans="1:7" ht="12.75">
      <c r="A9" s="102"/>
      <c r="B9" s="324"/>
      <c r="C9" s="199" t="s">
        <v>60</v>
      </c>
      <c r="D9" s="199" t="s">
        <v>36</v>
      </c>
      <c r="E9" s="203">
        <v>2</v>
      </c>
      <c r="F9" s="330"/>
      <c r="G9" s="107"/>
    </row>
    <row r="10" spans="1:7" ht="12.75">
      <c r="A10" s="102"/>
      <c r="B10" s="324"/>
      <c r="C10" s="199" t="s">
        <v>61</v>
      </c>
      <c r="D10" s="199" t="s">
        <v>36</v>
      </c>
      <c r="E10" s="203">
        <v>1</v>
      </c>
      <c r="F10" s="330"/>
      <c r="G10" s="107"/>
    </row>
    <row r="11" spans="1:7" ht="12.75">
      <c r="A11" s="102"/>
      <c r="B11" s="324"/>
      <c r="C11" s="199" t="s">
        <v>62</v>
      </c>
      <c r="D11" s="199" t="s">
        <v>36</v>
      </c>
      <c r="E11" s="203">
        <v>1</v>
      </c>
      <c r="F11" s="330"/>
      <c r="G11" s="107"/>
    </row>
    <row r="12" spans="1:7" ht="22.5">
      <c r="A12" s="102"/>
      <c r="B12" s="325"/>
      <c r="C12" s="199" t="s">
        <v>63</v>
      </c>
      <c r="D12" s="199" t="s">
        <v>51</v>
      </c>
      <c r="E12" s="203">
        <v>0.48</v>
      </c>
      <c r="F12" s="331"/>
      <c r="G12" s="107"/>
    </row>
    <row r="13" spans="1:7" ht="12.75">
      <c r="A13" s="102"/>
      <c r="B13" s="323" t="s">
        <v>37</v>
      </c>
      <c r="C13" s="201" t="s">
        <v>65</v>
      </c>
      <c r="D13" s="202" t="s">
        <v>36</v>
      </c>
      <c r="E13" s="202">
        <v>2</v>
      </c>
      <c r="F13" s="332">
        <v>3395.08</v>
      </c>
      <c r="G13" s="107"/>
    </row>
    <row r="14" spans="1:7" ht="12.75">
      <c r="A14" s="102"/>
      <c r="B14" s="325"/>
      <c r="C14" s="201" t="s">
        <v>59</v>
      </c>
      <c r="D14" s="202" t="s">
        <v>36</v>
      </c>
      <c r="E14" s="202">
        <v>2</v>
      </c>
      <c r="F14" s="309"/>
      <c r="G14" s="107"/>
    </row>
    <row r="15" spans="1:7" ht="12.75">
      <c r="A15" s="102"/>
      <c r="B15" s="261" t="s">
        <v>49</v>
      </c>
      <c r="C15" s="196" t="s">
        <v>66</v>
      </c>
      <c r="D15" s="197" t="s">
        <v>51</v>
      </c>
      <c r="E15" s="198">
        <v>0.26</v>
      </c>
      <c r="F15" s="204">
        <v>4015.2</v>
      </c>
      <c r="G15" s="107"/>
    </row>
    <row r="16" spans="1:7" ht="12.75">
      <c r="A16" s="102"/>
      <c r="B16" s="323" t="s">
        <v>67</v>
      </c>
      <c r="C16" s="199" t="s">
        <v>93</v>
      </c>
      <c r="D16" s="197" t="s">
        <v>68</v>
      </c>
      <c r="E16" s="200" t="s">
        <v>69</v>
      </c>
      <c r="F16" s="320">
        <v>1907.79</v>
      </c>
      <c r="G16" s="107"/>
    </row>
    <row r="17" spans="1:7" ht="12.75">
      <c r="A17" s="102"/>
      <c r="B17" s="324"/>
      <c r="C17" s="199" t="s">
        <v>94</v>
      </c>
      <c r="D17" s="197" t="s">
        <v>51</v>
      </c>
      <c r="E17" s="200" t="s">
        <v>70</v>
      </c>
      <c r="F17" s="321"/>
      <c r="G17" s="107"/>
    </row>
    <row r="18" spans="1:7" ht="12.75">
      <c r="A18" s="108"/>
      <c r="B18" s="325"/>
      <c r="C18" s="199" t="s">
        <v>95</v>
      </c>
      <c r="D18" s="197" t="s">
        <v>51</v>
      </c>
      <c r="E18" s="200" t="s">
        <v>70</v>
      </c>
      <c r="F18" s="322"/>
      <c r="G18" s="109"/>
    </row>
    <row r="19" spans="1:7" ht="13.5" thickBot="1">
      <c r="A19" s="110"/>
      <c r="B19" s="111"/>
      <c r="C19" s="112"/>
      <c r="D19" s="113"/>
      <c r="E19" s="114" t="s">
        <v>34</v>
      </c>
      <c r="F19" s="115">
        <f>SUM(F8:F18)</f>
        <v>18769.09</v>
      </c>
      <c r="G19" s="116"/>
    </row>
    <row r="20" spans="1:7" ht="12.75">
      <c r="A20" s="117"/>
      <c r="B20" s="193"/>
      <c r="C20" s="104" t="s">
        <v>33</v>
      </c>
      <c r="D20" s="118"/>
      <c r="E20" s="119"/>
      <c r="F20" s="120"/>
      <c r="G20" s="121"/>
    </row>
    <row r="21" spans="1:7" ht="12.75">
      <c r="A21" s="108"/>
      <c r="B21" s="191"/>
      <c r="C21" s="122" t="s">
        <v>35</v>
      </c>
      <c r="D21" s="188"/>
      <c r="E21" s="123"/>
      <c r="F21" s="124"/>
      <c r="G21" s="125"/>
    </row>
    <row r="22" spans="1:7" ht="12.75">
      <c r="A22" s="108"/>
      <c r="B22" s="207" t="s">
        <v>49</v>
      </c>
      <c r="C22" s="208" t="s">
        <v>50</v>
      </c>
      <c r="D22" s="209" t="s">
        <v>51</v>
      </c>
      <c r="E22" s="209">
        <v>897.7</v>
      </c>
      <c r="F22" s="205">
        <f>E22*1.8</f>
        <v>1615.86</v>
      </c>
      <c r="G22" s="210">
        <v>1.8</v>
      </c>
    </row>
    <row r="23" spans="1:7" ht="22.5">
      <c r="A23" s="108"/>
      <c r="B23" s="207" t="s">
        <v>52</v>
      </c>
      <c r="C23" s="206" t="s">
        <v>53</v>
      </c>
      <c r="D23" s="209" t="s">
        <v>51</v>
      </c>
      <c r="E23" s="209">
        <v>897.7</v>
      </c>
      <c r="F23" s="205">
        <f>E23*1.8</f>
        <v>1615.86</v>
      </c>
      <c r="G23" s="210">
        <v>1.8</v>
      </c>
    </row>
    <row r="24" spans="1:7" ht="13.5" thickBot="1">
      <c r="A24" s="110"/>
      <c r="B24" s="129"/>
      <c r="C24" s="130"/>
      <c r="D24" s="131"/>
      <c r="E24" s="114" t="s">
        <v>34</v>
      </c>
      <c r="F24" s="115">
        <f>SUM(F22:F23)</f>
        <v>3231.72</v>
      </c>
      <c r="G24" s="116"/>
    </row>
    <row r="25" spans="1:7" ht="12.75">
      <c r="A25" s="178"/>
      <c r="B25" s="179"/>
      <c r="C25" s="133" t="s">
        <v>38</v>
      </c>
      <c r="D25" s="134"/>
      <c r="E25" s="134"/>
      <c r="F25" s="135"/>
      <c r="G25" s="180"/>
    </row>
    <row r="26" spans="1:7" ht="12.75">
      <c r="A26" s="136"/>
      <c r="B26" s="259" t="s">
        <v>64</v>
      </c>
      <c r="C26" s="214" t="s">
        <v>72</v>
      </c>
      <c r="D26" s="215" t="s">
        <v>73</v>
      </c>
      <c r="E26" s="215">
        <v>60</v>
      </c>
      <c r="F26" s="216">
        <v>40036.9</v>
      </c>
      <c r="G26" s="195"/>
    </row>
    <row r="27" spans="1:7" ht="22.5">
      <c r="A27" s="132"/>
      <c r="B27" s="305" t="s">
        <v>52</v>
      </c>
      <c r="C27" s="211" t="s">
        <v>74</v>
      </c>
      <c r="D27" s="212" t="s">
        <v>51</v>
      </c>
      <c r="E27" s="212">
        <v>2.512</v>
      </c>
      <c r="F27" s="310">
        <v>5891.86</v>
      </c>
      <c r="G27" s="150"/>
    </row>
    <row r="28" spans="1:7" ht="15" customHeight="1">
      <c r="A28" s="136"/>
      <c r="B28" s="309"/>
      <c r="C28" s="206" t="s">
        <v>75</v>
      </c>
      <c r="D28" s="213" t="s">
        <v>36</v>
      </c>
      <c r="E28" s="213">
        <v>3</v>
      </c>
      <c r="F28" s="309"/>
      <c r="G28" s="150"/>
    </row>
    <row r="29" spans="1:7" ht="12.75">
      <c r="A29" s="132"/>
      <c r="B29" s="260" t="s">
        <v>52</v>
      </c>
      <c r="C29" s="214" t="s">
        <v>76</v>
      </c>
      <c r="D29" s="215" t="s">
        <v>71</v>
      </c>
      <c r="E29" s="215">
        <v>15</v>
      </c>
      <c r="F29" s="216">
        <v>11211.37</v>
      </c>
      <c r="G29" s="177"/>
    </row>
    <row r="30" spans="1:7" ht="15" customHeight="1">
      <c r="A30" s="136"/>
      <c r="B30" s="305" t="s">
        <v>80</v>
      </c>
      <c r="C30" s="217" t="s">
        <v>81</v>
      </c>
      <c r="D30" s="218" t="s">
        <v>36</v>
      </c>
      <c r="E30" s="219">
        <v>2</v>
      </c>
      <c r="F30" s="307">
        <v>2348.24</v>
      </c>
      <c r="G30" s="195"/>
    </row>
    <row r="31" spans="1:7" ht="12.75">
      <c r="A31" s="136"/>
      <c r="B31" s="306"/>
      <c r="C31" s="217" t="s">
        <v>82</v>
      </c>
      <c r="D31" s="218" t="s">
        <v>36</v>
      </c>
      <c r="E31" s="219">
        <v>2</v>
      </c>
      <c r="F31" s="308"/>
      <c r="G31" s="195"/>
    </row>
    <row r="32" spans="1:7" ht="13.5" thickBot="1">
      <c r="A32" s="181"/>
      <c r="B32" s="182"/>
      <c r="C32" s="183"/>
      <c r="D32" s="184"/>
      <c r="E32" s="185" t="s">
        <v>34</v>
      </c>
      <c r="F32" s="186">
        <f>SUM(F26:F31)</f>
        <v>59488.37</v>
      </c>
      <c r="G32" s="137"/>
    </row>
    <row r="33" spans="1:7" ht="12.75">
      <c r="A33" s="132"/>
      <c r="B33" s="192"/>
      <c r="C33" s="138" t="s">
        <v>38</v>
      </c>
      <c r="D33" s="139"/>
      <c r="E33" s="139"/>
      <c r="F33" s="140"/>
      <c r="G33" s="141"/>
    </row>
    <row r="34" spans="1:7" ht="12.75">
      <c r="A34" s="132"/>
      <c r="B34" s="192"/>
      <c r="C34" s="122" t="s">
        <v>35</v>
      </c>
      <c r="D34" s="139"/>
      <c r="E34" s="139"/>
      <c r="F34" s="140"/>
      <c r="G34" s="141"/>
    </row>
    <row r="35" spans="1:7" ht="27.75" customHeight="1">
      <c r="A35" s="132"/>
      <c r="B35" s="258" t="s">
        <v>49</v>
      </c>
      <c r="C35" s="220" t="s">
        <v>54</v>
      </c>
      <c r="D35" s="212" t="s">
        <v>51</v>
      </c>
      <c r="E35" s="209">
        <v>897.7</v>
      </c>
      <c r="F35" s="221">
        <f>E35*G35</f>
        <v>484.76</v>
      </c>
      <c r="G35" s="210">
        <v>0.54</v>
      </c>
    </row>
    <row r="36" spans="1:7" ht="45" customHeight="1">
      <c r="A36" s="132"/>
      <c r="B36" s="258" t="s">
        <v>52</v>
      </c>
      <c r="C36" s="222" t="s">
        <v>55</v>
      </c>
      <c r="D36" s="213" t="s">
        <v>51</v>
      </c>
      <c r="E36" s="209">
        <v>897.7</v>
      </c>
      <c r="F36" s="205">
        <f>E36*G36</f>
        <v>21356.28</v>
      </c>
      <c r="G36" s="210">
        <v>23.79</v>
      </c>
    </row>
    <row r="37" spans="1:9" ht="13.5" thickBot="1">
      <c r="A37" s="110"/>
      <c r="B37" s="129"/>
      <c r="C37" s="142"/>
      <c r="D37" s="131"/>
      <c r="E37" s="143" t="s">
        <v>34</v>
      </c>
      <c r="F37" s="115">
        <f>SUM(F34:F36)</f>
        <v>21841.04</v>
      </c>
      <c r="G37" s="116"/>
      <c r="I37" s="126">
        <f>F37+F32</f>
        <v>81329.41</v>
      </c>
    </row>
    <row r="38" spans="1:7" ht="12.75">
      <c r="A38" s="145"/>
      <c r="B38" s="146"/>
      <c r="C38" s="147" t="s">
        <v>39</v>
      </c>
      <c r="D38" s="148"/>
      <c r="E38" s="148"/>
      <c r="F38" s="149"/>
      <c r="G38" s="150"/>
    </row>
    <row r="39" spans="1:7" ht="16.5" customHeight="1">
      <c r="A39" s="108"/>
      <c r="B39" s="228" t="s">
        <v>64</v>
      </c>
      <c r="C39" s="225" t="s">
        <v>77</v>
      </c>
      <c r="D39" s="226" t="s">
        <v>36</v>
      </c>
      <c r="E39" s="226">
        <v>2</v>
      </c>
      <c r="F39" s="227">
        <v>291.8</v>
      </c>
      <c r="G39" s="151"/>
    </row>
    <row r="40" spans="1:7" ht="12.75">
      <c r="A40" s="108"/>
      <c r="B40" s="311" t="s">
        <v>37</v>
      </c>
      <c r="C40" s="225" t="s">
        <v>78</v>
      </c>
      <c r="D40" s="226" t="s">
        <v>36</v>
      </c>
      <c r="E40" s="226">
        <v>3</v>
      </c>
      <c r="F40" s="312">
        <v>670.34</v>
      </c>
      <c r="G40" s="150"/>
    </row>
    <row r="41" spans="1:7" ht="12.75">
      <c r="A41" s="108"/>
      <c r="B41" s="311"/>
      <c r="C41" s="225" t="s">
        <v>79</v>
      </c>
      <c r="D41" s="226" t="s">
        <v>36</v>
      </c>
      <c r="E41" s="226">
        <v>1</v>
      </c>
      <c r="F41" s="312"/>
      <c r="G41" s="150"/>
    </row>
    <row r="42" spans="1:7" ht="12.75">
      <c r="A42" s="108"/>
      <c r="B42" s="313" t="s">
        <v>80</v>
      </c>
      <c r="C42" s="223" t="s">
        <v>83</v>
      </c>
      <c r="D42" s="224" t="s">
        <v>36</v>
      </c>
      <c r="E42" s="224">
        <v>5</v>
      </c>
      <c r="F42" s="316">
        <v>1226.44</v>
      </c>
      <c r="G42" s="151"/>
    </row>
    <row r="43" spans="1:7" ht="12.75">
      <c r="A43" s="108"/>
      <c r="B43" s="314"/>
      <c r="C43" s="223" t="s">
        <v>84</v>
      </c>
      <c r="D43" s="224" t="s">
        <v>36</v>
      </c>
      <c r="E43" s="224">
        <v>5</v>
      </c>
      <c r="F43" s="317"/>
      <c r="G43" s="151"/>
    </row>
    <row r="44" spans="1:7" ht="12.75">
      <c r="A44" s="117"/>
      <c r="B44" s="314"/>
      <c r="C44" s="223" t="s">
        <v>83</v>
      </c>
      <c r="D44" s="224" t="s">
        <v>36</v>
      </c>
      <c r="E44" s="224">
        <v>3</v>
      </c>
      <c r="F44" s="316">
        <v>874.34</v>
      </c>
      <c r="G44" s="151"/>
    </row>
    <row r="45" spans="1:7" ht="12.75">
      <c r="A45" s="117"/>
      <c r="B45" s="315"/>
      <c r="C45" s="223" t="s">
        <v>85</v>
      </c>
      <c r="D45" s="224" t="s">
        <v>36</v>
      </c>
      <c r="E45" s="224">
        <v>3</v>
      </c>
      <c r="F45" s="317"/>
      <c r="G45" s="151"/>
    </row>
    <row r="46" spans="1:7" ht="13.5" thickBot="1">
      <c r="A46" s="110"/>
      <c r="B46" s="129"/>
      <c r="C46" s="152"/>
      <c r="D46" s="131"/>
      <c r="E46" s="143" t="s">
        <v>34</v>
      </c>
      <c r="F46" s="115">
        <f>SUM(F39:F45)</f>
        <v>3062.92</v>
      </c>
      <c r="G46" s="116"/>
    </row>
    <row r="47" spans="1:7" ht="12.75">
      <c r="A47" s="108"/>
      <c r="B47" s="191"/>
      <c r="C47" s="153" t="s">
        <v>39</v>
      </c>
      <c r="D47" s="189"/>
      <c r="E47" s="127"/>
      <c r="F47" s="128"/>
      <c r="G47" s="125"/>
    </row>
    <row r="48" spans="1:7" ht="12.75">
      <c r="A48" s="102"/>
      <c r="B48" s="194"/>
      <c r="C48" s="154" t="s">
        <v>35</v>
      </c>
      <c r="D48" s="187"/>
      <c r="E48" s="144"/>
      <c r="F48" s="155"/>
      <c r="G48" s="150"/>
    </row>
    <row r="49" spans="1:7" ht="12.75">
      <c r="A49" s="102"/>
      <c r="B49" s="257" t="s">
        <v>49</v>
      </c>
      <c r="C49" s="214" t="s">
        <v>56</v>
      </c>
      <c r="D49" s="226" t="s">
        <v>57</v>
      </c>
      <c r="E49" s="226">
        <v>2</v>
      </c>
      <c r="F49" s="229">
        <f>E49*G49</f>
        <v>3515</v>
      </c>
      <c r="G49" s="210">
        <v>1757.34</v>
      </c>
    </row>
    <row r="50" spans="1:7" ht="12.75">
      <c r="A50" s="102"/>
      <c r="B50" s="257" t="s">
        <v>52</v>
      </c>
      <c r="C50" s="225" t="s">
        <v>58</v>
      </c>
      <c r="D50" s="226" t="s">
        <v>36</v>
      </c>
      <c r="E50" s="226">
        <v>4</v>
      </c>
      <c r="F50" s="229">
        <f>E50*G50</f>
        <v>2054</v>
      </c>
      <c r="G50" s="210">
        <v>513.6</v>
      </c>
    </row>
    <row r="51" spans="1:7" ht="13.5" thickBot="1">
      <c r="A51" s="110"/>
      <c r="B51" s="129"/>
      <c r="C51" s="152"/>
      <c r="D51" s="131"/>
      <c r="E51" s="143" t="s">
        <v>34</v>
      </c>
      <c r="F51" s="115">
        <f>SUM(F50:F50)</f>
        <v>2054</v>
      </c>
      <c r="G51" s="116"/>
    </row>
    <row r="52" spans="1:7" ht="13.5" thickBot="1">
      <c r="A52" s="156"/>
      <c r="B52" s="157"/>
      <c r="C52" s="158"/>
      <c r="D52" s="159"/>
      <c r="E52" s="160" t="s">
        <v>40</v>
      </c>
      <c r="F52" s="161">
        <f>F51+F46+F37+F32+F24+F19</f>
        <v>108447.14</v>
      </c>
      <c r="G52" s="162"/>
    </row>
    <row r="55" spans="1:7" ht="12.75">
      <c r="A55" s="169"/>
      <c r="B55" s="170" t="s">
        <v>21</v>
      </c>
      <c r="C55" s="171"/>
      <c r="D55" s="172" t="s">
        <v>23</v>
      </c>
      <c r="E55" s="172"/>
      <c r="F55" s="173"/>
      <c r="G55" s="174"/>
    </row>
    <row r="56" spans="1:7" ht="12.75">
      <c r="A56" s="169"/>
      <c r="B56" s="170"/>
      <c r="C56" s="171"/>
      <c r="D56" s="172"/>
      <c r="E56" s="172"/>
      <c r="F56" s="173"/>
      <c r="G56" s="174"/>
    </row>
  </sheetData>
  <mergeCells count="18">
    <mergeCell ref="B42:B45"/>
    <mergeCell ref="F42:F43"/>
    <mergeCell ref="F44:F45"/>
    <mergeCell ref="A2:G2"/>
    <mergeCell ref="A3:G3"/>
    <mergeCell ref="F16:F18"/>
    <mergeCell ref="B16:B18"/>
    <mergeCell ref="A4:G4"/>
    <mergeCell ref="F8:F12"/>
    <mergeCell ref="B8:B12"/>
    <mergeCell ref="F13:F14"/>
    <mergeCell ref="B13:B14"/>
    <mergeCell ref="B30:B31"/>
    <mergeCell ref="F30:F31"/>
    <mergeCell ref="B27:B28"/>
    <mergeCell ref="F27:F28"/>
    <mergeCell ref="B40:B41"/>
    <mergeCell ref="F40:F41"/>
  </mergeCells>
  <printOptions/>
  <pageMargins left="0.31496062992125984" right="0" top="0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2017-01-31T06:27:54Z</cp:lastPrinted>
  <dcterms:created xsi:type="dcterms:W3CDTF">2010-11-29T02:37:01Z</dcterms:created>
  <dcterms:modified xsi:type="dcterms:W3CDTF">2017-01-31T06:30:04Z</dcterms:modified>
  <cp:category/>
  <cp:version/>
  <cp:contentType/>
  <cp:contentStatus/>
</cp:coreProperties>
</file>