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3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<sst xmlns="http://schemas.openxmlformats.org/spreadsheetml/2006/main" count="178" uniqueCount="113">
  <si>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</si>
  <si>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</si>
  <si>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</si>
  <si>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</si>
  <si>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</si>
  <si>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</si>
  <si>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</si>
  <si>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</si>
  <si>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</si>
  <si>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</si>
  <si>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</si>
  <si>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</si>
  <si>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</si>
  <si>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</si>
  <si>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</si>
  <si>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</si>
  <si>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</si>
  <si>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</si>
  <si>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</si>
  <si>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</si>
  <si>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</si>
  <si>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</si>
  <si>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</si>
  <si>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</si>
  <si>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</si>
  <si>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</si>
  <si>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</si>
  <si>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</si>
  <si>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</si>
  <si>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</si>
  <si>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</si>
  <si>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</si>
  <si>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</si>
  <si>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</si>
  <si>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</si>
  <si>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</si>
  <si>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</si>
  <si>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Мира, дом 5</t>
  </si>
  <si>
    <t>Главный энергетик</t>
  </si>
  <si>
    <t xml:space="preserve">Перечень выполненных работ </t>
  </si>
  <si>
    <r>
      <t xml:space="preserve">ул. Мира, д.5 -  </t>
    </r>
    <r>
      <rPr>
        <b/>
        <sz val="20"/>
        <color indexed="10"/>
        <rFont val="Arial Cyr"/>
        <family val="2"/>
      </rPr>
      <t>ООО "Статус 2"</t>
    </r>
  </si>
  <si>
    <t>Техническое обслуживание</t>
  </si>
  <si>
    <t>шт</t>
  </si>
  <si>
    <t>март</t>
  </si>
  <si>
    <t>июнь</t>
  </si>
  <si>
    <t>ноябрь</t>
  </si>
  <si>
    <t>апрель</t>
  </si>
  <si>
    <t>август</t>
  </si>
  <si>
    <t>октябрь</t>
  </si>
  <si>
    <t>м</t>
  </si>
  <si>
    <t>м.п.</t>
  </si>
  <si>
    <t>декабрь</t>
  </si>
  <si>
    <t>май</t>
  </si>
  <si>
    <t>м2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</si>
  <si>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</si>
  <si>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</si>
  <si>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</si>
  <si>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</si>
  <si>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</si>
  <si>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</si>
  <si>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О.А. Доброгорский</t>
  </si>
  <si>
    <t>Отчет Управляющей компании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</si>
  <si>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</si>
  <si>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</si>
  <si>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</si>
  <si>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</si>
  <si>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за 2016г.</t>
  </si>
  <si>
    <t>шт.</t>
  </si>
  <si>
    <t>1</t>
  </si>
  <si>
    <t>Установка шпингалета на входную дверь 1 под.</t>
  </si>
  <si>
    <t>Перевязка дверного полотна с уменьшением размера по высоте</t>
  </si>
  <si>
    <t>Смена дверных приборов ручки-скобы</t>
  </si>
  <si>
    <t xml:space="preserve">Прочистка труб внутренней канализации диаметром 50-150 мм </t>
  </si>
  <si>
    <t>Развоздушивание  системы ГВС ф15</t>
  </si>
  <si>
    <t>Замена счетчика по ГВС ф 25 ( на подачу)</t>
  </si>
  <si>
    <t>Замена счетчика по ГВС ф 25 ( на обратку)</t>
  </si>
  <si>
    <t>Замена счетчика по ХВС ф 32</t>
  </si>
  <si>
    <t>Замена лампа VARTON 12w  Е-27</t>
  </si>
  <si>
    <t>Замена ламн l-36</t>
  </si>
  <si>
    <t>Замена стартера</t>
  </si>
  <si>
    <t>Замена ламп энергосберегающих POLSAR</t>
  </si>
  <si>
    <t>Замена ламп накаливания ЛОН Е27 40W</t>
  </si>
  <si>
    <t>Замена ламп энергосберегающих GAUS</t>
  </si>
  <si>
    <t>Покраска мусорных контейнеров</t>
  </si>
  <si>
    <t>шт/м2</t>
  </si>
  <si>
    <t>3/16,8</t>
  </si>
  <si>
    <t>Покос травы</t>
  </si>
  <si>
    <t>542</t>
  </si>
  <si>
    <t>Восстановление покрытия крыльца(плитка)</t>
  </si>
  <si>
    <t>Выполненные работы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</si>
  <si>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</si>
  <si>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</si>
  <si>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</si>
  <si>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</si>
  <si>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</si>
  <si>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Замена  счетчика по ХВС  ф 25</t>
  </si>
  <si>
    <t>Замена ламп</t>
  </si>
  <si>
    <t>Укладка плитки</t>
  </si>
  <si>
    <t>Укрепления бардюрного камня цементом</t>
  </si>
  <si>
    <t>м/п/кг</t>
  </si>
  <si>
    <t>Цементирования колодца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</si>
  <si>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</si>
  <si>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</si>
  <si>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Замена ламп ДРЛ 125</t>
  </si>
  <si>
    <t>Установка информационной доски в подьезде б\у</t>
  </si>
  <si>
    <t>Ремонт входной металической двери в том числе:</t>
  </si>
  <si>
    <t>Укрепление метал пластины</t>
  </si>
  <si>
    <t>Установили шпингалет</t>
  </si>
  <si>
    <t>Укрепление уплотнителя</t>
  </si>
  <si>
    <t>Смена ламп накаливания</t>
  </si>
  <si>
    <t>Лампа энергосберегающая POLSAR/</t>
  </si>
  <si>
    <t>январь</t>
  </si>
  <si>
    <t>Прим-ие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</si>
</sst>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70" formatCode="#,##0.0"/>
    <numFmt numFmtId="171" formatCode="General;\-General;"/>
  </numFmts>
  <fonts count="4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sz val="10"/>
      <color theme="1"/>
      <name val="Times New Roman"/>
      <family val="1"/>
    </font>
    <font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i/>
      <sz val="11"/>
      <name val="Arial Cyr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9"/>
      <name val="Arial Cyr"/>
      <family val="2"/>
    </font>
    <font>
      <i/>
      <sz val="9"/>
      <name val="Arial Cyr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b/>
      <sz val="9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8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5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27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167" fontId="4" fillId="0" borderId="36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/>
    <xf numFmtId="0" fontId="0" fillId="4" borderId="10" xfId="0" applyFill="1" applyBorder="1"/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4" fontId="8" fillId="0" borderId="3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7" fillId="4" borderId="9" xfId="0" applyFont="1" applyFill="1" applyBorder="1" applyAlignment="1">
      <alignment horizontal="center" vertical="center"/>
    </xf>
    <xf numFmtId="167" fontId="27" fillId="3" borderId="9" xfId="0" applyNumberFormat="1" applyFont="1" applyFill="1" applyBorder="1" applyAlignment="1">
      <alignment horizontal="center" vertical="center"/>
    </xf>
    <xf numFmtId="0" fontId="22" fillId="4" borderId="9" xfId="0" applyNumberFormat="1" applyFont="1" applyFill="1" applyBorder="1" applyAlignment="1">
      <alignment horizontal="center" vertical="top" wrapText="1"/>
    </xf>
    <xf numFmtId="0" fontId="29" fillId="0" borderId="9" xfId="0" applyNumberFormat="1" applyFont="1" applyBorder="1" applyAlignment="1">
      <alignment vertical="top" wrapText="1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0" fontId="18" fillId="0" borderId="38" xfId="0" applyFont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20" fillId="4" borderId="9" xfId="0" applyNumberFormat="1" applyFont="1" applyFill="1" applyBorder="1" applyAlignment="1">
      <alignment horizontal="center" vertical="top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left" vertical="top" wrapText="1"/>
    </xf>
    <xf numFmtId="49" fontId="1" fillId="0" borderId="39" xfId="0" applyNumberFormat="1" applyFont="1" applyBorder="1" applyAlignment="1" applyProtection="1">
      <alignment vertical="top" wrapText="1"/>
      <protection locked="0"/>
    </xf>
    <xf numFmtId="0" fontId="33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wrapText="1"/>
    </xf>
    <xf numFmtId="0" fontId="0" fillId="0" borderId="10" xfId="0" applyBorder="1"/>
    <xf numFmtId="0" fontId="0" fillId="0" borderId="10" xfId="0" applyFont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5" xfId="0" applyBorder="1"/>
    <xf numFmtId="0" fontId="4" fillId="0" borderId="40" xfId="0" applyFont="1" applyBorder="1" applyAlignment="1">
      <alignment horizontal="center" vertical="center" wrapText="1"/>
    </xf>
    <xf numFmtId="0" fontId="0" fillId="0" borderId="37" xfId="0" applyBorder="1"/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/>
    <xf numFmtId="0" fontId="25" fillId="0" borderId="36" xfId="0" applyFont="1" applyBorder="1" applyAlignment="1">
      <alignment horizontal="center" vertical="center" wrapText="1"/>
    </xf>
    <xf numFmtId="4" fontId="5" fillId="4" borderId="36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167" fontId="27" fillId="3" borderId="24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horizontal="left" vertical="center" textRotation="90" wrapText="1"/>
    </xf>
    <xf numFmtId="0" fontId="26" fillId="4" borderId="36" xfId="0" applyFont="1" applyFill="1" applyBorder="1" applyAlignment="1">
      <alignment horizontal="center" vertical="center"/>
    </xf>
    <xf numFmtId="0" fontId="26" fillId="4" borderId="36" xfId="0" applyFont="1" applyFill="1" applyBorder="1"/>
    <xf numFmtId="167" fontId="26" fillId="4" borderId="36" xfId="0" applyNumberFormat="1" applyFont="1" applyFill="1" applyBorder="1" applyAlignment="1">
      <alignment vertical="center"/>
    </xf>
    <xf numFmtId="0" fontId="19" fillId="4" borderId="23" xfId="0" applyFont="1" applyFill="1" applyBorder="1" applyAlignment="1">
      <alignment horizontal="left" vertical="center" textRotation="90" wrapText="1"/>
    </xf>
    <xf numFmtId="0" fontId="28" fillId="4" borderId="24" xfId="0" applyFont="1" applyFill="1" applyBorder="1" applyAlignment="1">
      <alignment wrapText="1"/>
    </xf>
    <xf numFmtId="0" fontId="26" fillId="4" borderId="24" xfId="0" applyFont="1" applyFill="1" applyBorder="1" applyAlignment="1">
      <alignment horizontal="center" vertical="center"/>
    </xf>
    <xf numFmtId="167" fontId="27" fillId="3" borderId="24" xfId="0" applyNumberFormat="1" applyFont="1" applyFill="1" applyBorder="1" applyAlignment="1">
      <alignment vertical="center"/>
    </xf>
    <xf numFmtId="0" fontId="19" fillId="0" borderId="40" xfId="0" applyFont="1" applyBorder="1" applyAlignment="1">
      <alignment horizontal="left" vertical="center" textRotation="90" wrapText="1"/>
    </xf>
    <xf numFmtId="0" fontId="26" fillId="0" borderId="36" xfId="0" applyFont="1" applyBorder="1" applyAlignment="1">
      <alignment horizontal="center" vertical="center"/>
    </xf>
    <xf numFmtId="167" fontId="26" fillId="0" borderId="36" xfId="0" applyNumberFormat="1" applyFont="1" applyBorder="1" applyAlignment="1">
      <alignment vertical="center"/>
    </xf>
    <xf numFmtId="0" fontId="19" fillId="0" borderId="23" xfId="0" applyFont="1" applyBorder="1" applyAlignment="1">
      <alignment horizontal="left" vertical="center" textRotation="90" wrapText="1"/>
    </xf>
    <xf numFmtId="0" fontId="28" fillId="0" borderId="24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29" fillId="4" borderId="24" xfId="0" applyFont="1" applyFill="1" applyBorder="1" applyAlignment="1">
      <alignment horizontal="center" wrapText="1"/>
    </xf>
    <xf numFmtId="0" fontId="35" fillId="0" borderId="41" xfId="0" applyFont="1" applyBorder="1" applyAlignment="1">
      <alignment horizontal="left" vertical="center"/>
    </xf>
    <xf numFmtId="0" fontId="25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26" xfId="0" applyBorder="1"/>
    <xf numFmtId="0" fontId="34" fillId="0" borderId="23" xfId="0" applyFont="1" applyBorder="1" applyAlignment="1">
      <alignment horizontal="left" vertical="center" textRotation="90" wrapText="1"/>
    </xf>
    <xf numFmtId="0" fontId="26" fillId="0" borderId="24" xfId="0" applyFont="1" applyBorder="1" applyAlignment="1">
      <alignment vertical="center" wrapText="1"/>
    </xf>
    <xf numFmtId="167" fontId="0" fillId="0" borderId="0" xfId="0" applyNumberFormat="1"/>
    <xf numFmtId="4" fontId="24" fillId="4" borderId="9" xfId="0" applyNumberFormat="1" applyFont="1" applyFill="1" applyBorder="1" applyAlignment="1">
      <alignment horizontal="right" vertical="center" wrapText="1"/>
    </xf>
    <xf numFmtId="4" fontId="6" fillId="4" borderId="14" xfId="0" applyNumberFormat="1" applyFont="1" applyFill="1" applyBorder="1" applyAlignment="1">
      <alignment horizontal="right"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4" fontId="27" fillId="3" borderId="17" xfId="0" applyNumberFormat="1" applyFont="1" applyFill="1" applyBorder="1" applyAlignment="1">
      <alignment vertical="center"/>
    </xf>
    <xf numFmtId="171" fontId="0" fillId="0" borderId="9" xfId="0" applyNumberFormat="1" applyFont="1" applyBorder="1" applyAlignment="1" applyProtection="1">
      <alignment horizontal="center" vertical="top" wrapText="1"/>
      <protection locked="0"/>
    </xf>
    <xf numFmtId="0" fontId="20" fillId="4" borderId="9" xfId="0" applyFont="1" applyFill="1" applyBorder="1" applyAlignment="1">
      <alignment horizontal="center" vertical="top" wrapText="1"/>
    </xf>
    <xf numFmtId="49" fontId="20" fillId="4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37" fillId="0" borderId="8" xfId="0" applyFont="1" applyBorder="1" applyAlignment="1">
      <alignment horizontal="left" vertical="center" wrapText="1"/>
    </xf>
    <xf numFmtId="0" fontId="38" fillId="0" borderId="9" xfId="0" applyFont="1" applyBorder="1" applyAlignment="1">
      <alignment vertical="top" wrapText="1"/>
    </xf>
    <xf numFmtId="0" fontId="39" fillId="0" borderId="9" xfId="0" applyFont="1" applyBorder="1" applyAlignment="1">
      <alignment horizontal="center" vertical="center" wrapText="1"/>
    </xf>
    <xf numFmtId="4" fontId="36" fillId="0" borderId="9" xfId="0" applyNumberFormat="1" applyFont="1" applyBorder="1" applyAlignment="1">
      <alignment horizontal="right" vertical="center"/>
    </xf>
    <xf numFmtId="0" fontId="38" fillId="0" borderId="9" xfId="0" applyFont="1" applyBorder="1" applyAlignment="1">
      <alignment wrapText="1"/>
    </xf>
    <xf numFmtId="0" fontId="23" fillId="4" borderId="9" xfId="0" applyFont="1" applyFill="1" applyBorder="1" applyAlignment="1">
      <alignment horizontal="center" wrapText="1"/>
    </xf>
    <xf numFmtId="0" fontId="38" fillId="0" borderId="9" xfId="0" applyNumberFormat="1" applyFont="1" applyBorder="1" applyAlignment="1">
      <alignment vertical="top"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37" fillId="0" borderId="40" xfId="0" applyFont="1" applyBorder="1" applyAlignment="1">
      <alignment horizontal="left" vertical="center" wrapText="1"/>
    </xf>
    <xf numFmtId="0" fontId="23" fillId="0" borderId="9" xfId="0" applyNumberFormat="1" applyFont="1" applyBorder="1" applyAlignment="1">
      <alignment vertical="top" wrapText="1"/>
    </xf>
    <xf numFmtId="4" fontId="40" fillId="0" borderId="9" xfId="0" applyNumberFormat="1" applyFont="1" applyBorder="1" applyAlignment="1">
      <alignment horizontal="right" vertical="center"/>
    </xf>
    <xf numFmtId="0" fontId="38" fillId="4" borderId="9" xfId="0" applyFont="1" applyFill="1" applyBorder="1" applyAlignment="1">
      <alignment horizontal="center" wrapText="1"/>
    </xf>
    <xf numFmtId="0" fontId="36" fillId="0" borderId="10" xfId="0" applyFont="1" applyBorder="1"/>
    <xf numFmtId="49" fontId="41" fillId="0" borderId="9" xfId="0" applyNumberFormat="1" applyFont="1" applyBorder="1" applyAlignment="1" applyProtection="1">
      <alignment horizontal="left" vertical="top" wrapText="1"/>
      <protection locked="0"/>
    </xf>
    <xf numFmtId="49" fontId="41" fillId="0" borderId="9" xfId="0" applyNumberFormat="1" applyFont="1" applyBorder="1" applyAlignment="1" applyProtection="1">
      <alignment horizontal="center" wrapText="1"/>
      <protection locked="0"/>
    </xf>
    <xf numFmtId="171" fontId="36" fillId="0" borderId="9" xfId="0" applyNumberFormat="1" applyFont="1" applyBorder="1" applyAlignment="1" applyProtection="1">
      <alignment horizontal="center" vertical="top" wrapText="1"/>
      <protection locked="0"/>
    </xf>
    <xf numFmtId="0" fontId="41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/>
    </xf>
    <xf numFmtId="4" fontId="23" fillId="0" borderId="9" xfId="0" applyNumberFormat="1" applyFont="1" applyBorder="1" applyAlignment="1">
      <alignment horizontal="right" vertical="center" wrapText="1"/>
    </xf>
    <xf numFmtId="0" fontId="41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center" vertical="top" wrapText="1"/>
    </xf>
    <xf numFmtId="0" fontId="36" fillId="4" borderId="9" xfId="0" applyFont="1" applyFill="1" applyBorder="1" applyAlignment="1">
      <alignment horizontal="center"/>
    </xf>
    <xf numFmtId="0" fontId="41" fillId="0" borderId="9" xfId="0" applyFont="1" applyBorder="1" applyAlignment="1">
      <alignment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/>
    <xf numFmtId="0" fontId="40" fillId="0" borderId="9" xfId="0" applyFont="1" applyBorder="1" applyAlignment="1">
      <alignment horizontal="center"/>
    </xf>
    <xf numFmtId="4" fontId="44" fillId="0" borderId="9" xfId="0" applyNumberFormat="1" applyFont="1" applyBorder="1" applyAlignment="1">
      <alignment horizontal="right" vertical="center"/>
    </xf>
    <xf numFmtId="0" fontId="42" fillId="4" borderId="9" xfId="0" applyFont="1" applyFill="1" applyBorder="1" applyAlignment="1" applyProtection="1">
      <alignment vertical="center" wrapText="1"/>
      <protection/>
    </xf>
    <xf numFmtId="0" fontId="42" fillId="4" borderId="9" xfId="0" applyFont="1" applyFill="1" applyBorder="1" applyAlignment="1" applyProtection="1">
      <alignment horizontal="center" vertical="center" wrapText="1"/>
      <protection/>
    </xf>
    <xf numFmtId="0" fontId="45" fillId="0" borderId="8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center" vertical="center"/>
    </xf>
    <xf numFmtId="167" fontId="41" fillId="0" borderId="9" xfId="0" applyNumberFormat="1" applyFont="1" applyBorder="1" applyAlignment="1">
      <alignment horizontal="right" vertical="center"/>
    </xf>
    <xf numFmtId="0" fontId="37" fillId="4" borderId="8" xfId="0" applyFont="1" applyFill="1" applyBorder="1" applyAlignment="1">
      <alignment horizontal="left" vertical="center" wrapText="1"/>
    </xf>
    <xf numFmtId="0" fontId="36" fillId="0" borderId="9" xfId="0" applyFont="1" applyBorder="1" applyAlignment="1">
      <alignment horizontal="left" wrapText="1"/>
    </xf>
    <xf numFmtId="0" fontId="36" fillId="2" borderId="36" xfId="0" applyFont="1" applyFill="1" applyBorder="1" applyAlignment="1">
      <alignment horizontal="center"/>
    </xf>
    <xf numFmtId="49" fontId="36" fillId="0" borderId="9" xfId="0" applyNumberFormat="1" applyFont="1" applyBorder="1" applyAlignment="1">
      <alignment horizontal="center"/>
    </xf>
    <xf numFmtId="4" fontId="23" fillId="0" borderId="9" xfId="0" applyNumberFormat="1" applyFont="1" applyBorder="1" applyAlignment="1">
      <alignment horizontal="right" vertical="center"/>
    </xf>
    <xf numFmtId="0" fontId="36" fillId="4" borderId="9" xfId="0" applyFont="1" applyFill="1" applyBorder="1" applyAlignment="1">
      <alignment horizontal="left" wrapText="1"/>
    </xf>
    <xf numFmtId="0" fontId="36" fillId="4" borderId="36" xfId="0" applyFont="1" applyFill="1" applyBorder="1" applyAlignment="1">
      <alignment horizontal="center"/>
    </xf>
    <xf numFmtId="49" fontId="36" fillId="4" borderId="9" xfId="0" applyNumberFormat="1" applyFont="1" applyFill="1" applyBorder="1" applyAlignment="1">
      <alignment horizontal="center"/>
    </xf>
    <xf numFmtId="4" fontId="23" fillId="4" borderId="9" xfId="0" applyNumberFormat="1" applyFont="1" applyFill="1" applyBorder="1" applyAlignment="1">
      <alignment horizontal="right" vertical="center"/>
    </xf>
    <xf numFmtId="0" fontId="46" fillId="0" borderId="36" xfId="0" applyFont="1" applyBorder="1" applyAlignment="1">
      <alignment horizontal="center" vertical="center" wrapText="1"/>
    </xf>
    <xf numFmtId="0" fontId="38" fillId="4" borderId="36" xfId="0" applyFont="1" applyFill="1" applyBorder="1" applyAlignment="1">
      <alignment horizontal="center" wrapText="1"/>
    </xf>
    <xf numFmtId="0" fontId="23" fillId="4" borderId="36" xfId="0" applyFont="1" applyFill="1" applyBorder="1" applyAlignment="1">
      <alignment horizontal="center" wrapText="1"/>
    </xf>
    <xf numFmtId="170" fontId="43" fillId="4" borderId="36" xfId="0" applyNumberFormat="1" applyFont="1" applyFill="1" applyBorder="1" applyAlignment="1">
      <alignment horizontal="center" vertical="center" wrapText="1"/>
    </xf>
    <xf numFmtId="0" fontId="36" fillId="0" borderId="37" xfId="0" applyFont="1" applyBorder="1"/>
    <xf numFmtId="0" fontId="36" fillId="0" borderId="0" xfId="0" applyFont="1"/>
    <xf numFmtId="0" fontId="47" fillId="0" borderId="1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textRotation="90" wrapText="1"/>
      <protection locked="0"/>
    </xf>
    <xf numFmtId="0" fontId="9" fillId="0" borderId="46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6" borderId="42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right" vertical="center"/>
    </xf>
    <xf numFmtId="4" fontId="32" fillId="0" borderId="38" xfId="0" applyNumberFormat="1" applyFont="1" applyBorder="1" applyAlignment="1">
      <alignment horizontal="right" vertical="center"/>
    </xf>
    <xf numFmtId="4" fontId="32" fillId="0" borderId="36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4" fontId="36" fillId="4" borderId="14" xfId="0" applyNumberFormat="1" applyFont="1" applyFill="1" applyBorder="1" applyAlignment="1">
      <alignment horizontal="right" vertical="center"/>
    </xf>
    <xf numFmtId="4" fontId="36" fillId="4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36" xfId="0" applyNumberFormat="1" applyFont="1" applyBorder="1" applyAlignment="1" applyProtection="1">
      <alignment horizontal="right" vertical="center" wrapText="1"/>
      <protection locked="0"/>
    </xf>
    <xf numFmtId="4" fontId="36" fillId="0" borderId="14" xfId="0" applyNumberFormat="1" applyFont="1" applyBorder="1" applyAlignment="1">
      <alignment horizontal="right" vertical="center"/>
    </xf>
    <xf numFmtId="4" fontId="36" fillId="0" borderId="38" xfId="0" applyNumberFormat="1" applyFont="1" applyBorder="1" applyAlignment="1">
      <alignment horizontal="right" vertical="center"/>
    </xf>
    <xf numFmtId="4" fontId="36" fillId="0" borderId="36" xfId="0" applyNumberFormat="1" applyFont="1" applyBorder="1" applyAlignment="1">
      <alignment horizontal="right" vertical="center"/>
    </xf>
    <xf numFmtId="0" fontId="37" fillId="0" borderId="49" xfId="0" applyFont="1" applyBorder="1" applyAlignment="1">
      <alignment horizontal="left" vertical="center" wrapText="1"/>
    </xf>
    <xf numFmtId="170" fontId="43" fillId="4" borderId="14" xfId="0" applyNumberFormat="1" applyFont="1" applyFill="1" applyBorder="1" applyAlignment="1">
      <alignment horizontal="right" vertical="center" wrapText="1"/>
    </xf>
    <xf numFmtId="170" fontId="43" fillId="4" borderId="38" xfId="0" applyNumberFormat="1" applyFont="1" applyFill="1" applyBorder="1" applyAlignment="1">
      <alignment horizontal="right" vertical="center" wrapText="1"/>
    </xf>
    <xf numFmtId="170" fontId="43" fillId="4" borderId="36" xfId="0" applyNumberFormat="1" applyFont="1" applyFill="1" applyBorder="1" applyAlignment="1">
      <alignment horizontal="right" vertical="center" wrapText="1"/>
    </xf>
    <xf numFmtId="4" fontId="23" fillId="4" borderId="14" xfId="0" applyNumberFormat="1" applyFont="1" applyFill="1" applyBorder="1" applyAlignment="1">
      <alignment horizontal="right" vertical="center" wrapText="1"/>
    </xf>
    <xf numFmtId="4" fontId="23" fillId="4" borderId="3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L52" sqref="L52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62" t="s">
        <v>55</v>
      </c>
      <c r="L2" s="162"/>
      <c r="M2" s="162"/>
      <c r="N2" s="162"/>
    </row>
    <row r="3" spans="11:14" ht="15.75">
      <c r="K3" s="162" t="s">
        <v>56</v>
      </c>
      <c r="L3" s="162"/>
      <c r="M3" s="162"/>
      <c r="N3" s="162"/>
    </row>
    <row r="4" spans="11:14" ht="15.75">
      <c r="K4" s="162" t="s">
        <v>57</v>
      </c>
      <c r="L4" s="162"/>
      <c r="M4" s="162"/>
      <c r="N4" s="162"/>
    </row>
    <row r="7" spans="1:15" s="3" customFormat="1" ht="15.75">
      <c r="A7" s="308" t="s">
        <v>61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ht="18.75">
      <c r="A8" s="309" t="s">
        <v>37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15" ht="19.5" thickBot="1">
      <c r="A9" s="5" t="s">
        <v>0</v>
      </c>
      <c r="B9" s="4"/>
      <c r="C9" s="4"/>
      <c r="E9" s="6">
        <v>1597.6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10" t="s">
        <v>1</v>
      </c>
      <c r="B10" s="312" t="s">
        <v>2</v>
      </c>
      <c r="C10" s="315" t="s">
        <v>3</v>
      </c>
      <c r="D10" s="317" t="s">
        <v>4</v>
      </c>
      <c r="E10" s="315" t="s">
        <v>5</v>
      </c>
      <c r="F10" s="319" t="s">
        <v>6</v>
      </c>
      <c r="G10" s="321" t="s">
        <v>7</v>
      </c>
      <c r="H10" s="321"/>
      <c r="I10" s="321"/>
      <c r="J10" s="322"/>
      <c r="K10" s="319" t="s">
        <v>8</v>
      </c>
      <c r="L10" s="323" t="s">
        <v>7</v>
      </c>
      <c r="M10" s="323"/>
      <c r="N10" s="323"/>
      <c r="O10" s="324"/>
    </row>
    <row r="11" spans="1:15" s="7" customFormat="1" ht="37.5" customHeight="1">
      <c r="A11" s="311"/>
      <c r="B11" s="313"/>
      <c r="C11" s="316"/>
      <c r="D11" s="318"/>
      <c r="E11" s="316"/>
      <c r="F11" s="320"/>
      <c r="G11" s="296" t="s">
        <v>9</v>
      </c>
      <c r="H11" s="296" t="s">
        <v>10</v>
      </c>
      <c r="I11" s="296" t="s">
        <v>11</v>
      </c>
      <c r="J11" s="297" t="s">
        <v>12</v>
      </c>
      <c r="K11" s="320"/>
      <c r="L11" s="298" t="s">
        <v>35</v>
      </c>
      <c r="M11" s="296" t="s">
        <v>13</v>
      </c>
      <c r="N11" s="298" t="s">
        <v>36</v>
      </c>
      <c r="O11" s="297" t="s">
        <v>14</v>
      </c>
    </row>
    <row r="12" spans="1:15" s="7" customFormat="1" ht="44.25" customHeight="1">
      <c r="A12" s="311"/>
      <c r="B12" s="314"/>
      <c r="C12" s="316"/>
      <c r="D12" s="318"/>
      <c r="E12" s="316"/>
      <c r="F12" s="320"/>
      <c r="G12" s="296"/>
      <c r="H12" s="296"/>
      <c r="I12" s="296"/>
      <c r="J12" s="297"/>
      <c r="K12" s="320"/>
      <c r="L12" s="298"/>
      <c r="M12" s="296"/>
      <c r="N12" s="298"/>
      <c r="O12" s="297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2" customFormat="1" ht="18" customHeight="1" thickBot="1">
      <c r="A31" s="115" t="s">
        <v>15</v>
      </c>
      <c r="B31" s="116"/>
      <c r="C31" s="117">
        <f>D31+E31</f>
        <v>20.95</v>
      </c>
      <c r="D31" s="118">
        <v>4.06</v>
      </c>
      <c r="E31" s="117">
        <f>F31+K31</f>
        <v>16.89</v>
      </c>
      <c r="F31" s="117">
        <f>G31+H31+I31+J31</f>
        <v>7.97</v>
      </c>
      <c r="G31" s="119">
        <v>4.13</v>
      </c>
      <c r="H31" s="120">
        <v>2.19</v>
      </c>
      <c r="I31" s="120">
        <v>0.87</v>
      </c>
      <c r="J31" s="120">
        <v>0.78</v>
      </c>
      <c r="K31" s="117">
        <f>L31+M31+N31+O31</f>
        <v>8.92</v>
      </c>
      <c r="L31" s="119">
        <v>1.44</v>
      </c>
      <c r="M31" s="120">
        <v>4.47</v>
      </c>
      <c r="N31" s="120">
        <v>0.35</v>
      </c>
      <c r="O31" s="121">
        <v>2.66</v>
      </c>
    </row>
    <row r="32" spans="1:15" ht="24.75" customHeight="1" thickBot="1">
      <c r="A32" s="18" t="s">
        <v>62</v>
      </c>
      <c r="B32" s="19">
        <v>1</v>
      </c>
      <c r="C32" s="82">
        <f>C31*E9*12</f>
        <v>401636.6</v>
      </c>
      <c r="D32" s="21">
        <f>D31*E9*12</f>
        <v>77835</v>
      </c>
      <c r="E32" s="65">
        <f>F32+K32</f>
        <v>323802</v>
      </c>
      <c r="F32" s="65">
        <f>G32+H32+I32+J32</f>
        <v>152795</v>
      </c>
      <c r="G32" s="83">
        <f>G31/C31*C32</f>
        <v>79177</v>
      </c>
      <c r="H32" s="24">
        <f>H31/C31*C32</f>
        <v>41985</v>
      </c>
      <c r="I32" s="24">
        <f>I31/C31*C32</f>
        <v>16679</v>
      </c>
      <c r="J32" s="25">
        <f>J31/C31*C32</f>
        <v>14954</v>
      </c>
      <c r="K32" s="138">
        <f>L32+M32+N32+O32</f>
        <v>171007</v>
      </c>
      <c r="L32" s="84">
        <f>L31/C31*C32</f>
        <v>27607</v>
      </c>
      <c r="M32" s="27">
        <f>M31/C31*C32</f>
        <v>85695</v>
      </c>
      <c r="N32" s="27">
        <f>N31/C31*C32</f>
        <v>6710</v>
      </c>
      <c r="O32" s="28">
        <f>O31/C31*C32</f>
        <v>50995</v>
      </c>
    </row>
    <row r="33" spans="1:15" ht="26.25" customHeight="1" thickBot="1">
      <c r="A33" s="130" t="s">
        <v>63</v>
      </c>
      <c r="B33" s="131">
        <f>(C33/C32)%*100</f>
        <v>0.9906</v>
      </c>
      <c r="C33" s="132">
        <v>397864.3</v>
      </c>
      <c r="D33" s="133">
        <f>D31/C31*C33</f>
        <v>77104</v>
      </c>
      <c r="E33" s="134">
        <f>F33+K33</f>
        <v>320759</v>
      </c>
      <c r="F33" s="134">
        <f>G33+H33+I33+J33</f>
        <v>151359</v>
      </c>
      <c r="G33" s="135">
        <f>G31/C31*C33</f>
        <v>78433</v>
      </c>
      <c r="H33" s="136">
        <f>H31/C31*C33</f>
        <v>41591</v>
      </c>
      <c r="I33" s="136">
        <f>I31/C31*C33</f>
        <v>16522</v>
      </c>
      <c r="J33" s="137">
        <f>J31/C31*C33</f>
        <v>14813</v>
      </c>
      <c r="K33" s="139">
        <f aca="true" t="shared" si="0" ref="K33:K35">L33+M33+N33+O33</f>
        <v>169400</v>
      </c>
      <c r="L33" s="135">
        <f>L31/C31*C33</f>
        <v>27347</v>
      </c>
      <c r="M33" s="136">
        <f>M31/C31*C33</f>
        <v>84890</v>
      </c>
      <c r="N33" s="136">
        <f>N31/C31*C33</f>
        <v>6647</v>
      </c>
      <c r="O33" s="137">
        <f>O31/C31*C33</f>
        <v>50516</v>
      </c>
    </row>
    <row r="34" spans="1:15" ht="34.5" customHeight="1" thickBot="1">
      <c r="A34" s="123" t="s">
        <v>64</v>
      </c>
      <c r="B34" s="124"/>
      <c r="C34" s="125">
        <f>D34+E34</f>
        <v>436191</v>
      </c>
      <c r="D34" s="126">
        <f>D32</f>
        <v>77835</v>
      </c>
      <c r="E34" s="125">
        <f>F34+K34</f>
        <v>358356</v>
      </c>
      <c r="F34" s="125">
        <f>G34+H34+I34+J34</f>
        <v>187349</v>
      </c>
      <c r="G34" s="127">
        <f>5318+25723</f>
        <v>31041</v>
      </c>
      <c r="H34" s="128">
        <v>122984</v>
      </c>
      <c r="I34" s="128">
        <f>9894+17149.5</f>
        <v>27044</v>
      </c>
      <c r="J34" s="129">
        <v>6280</v>
      </c>
      <c r="K34" s="140">
        <f t="shared" si="0"/>
        <v>171007</v>
      </c>
      <c r="L34" s="127">
        <f aca="true" t="shared" si="1" ref="L34:O34">L32</f>
        <v>27607</v>
      </c>
      <c r="M34" s="128">
        <f t="shared" si="1"/>
        <v>85695</v>
      </c>
      <c r="N34" s="128">
        <f t="shared" si="1"/>
        <v>6710</v>
      </c>
      <c r="O34" s="129">
        <f t="shared" si="1"/>
        <v>50995</v>
      </c>
    </row>
    <row r="35" spans="1:15" ht="24.75" customHeight="1" thickBot="1">
      <c r="A35" s="71" t="s">
        <v>16</v>
      </c>
      <c r="B35" s="72"/>
      <c r="C35" s="85">
        <f>C34-C33</f>
        <v>38327</v>
      </c>
      <c r="D35" s="42">
        <f>D34-D33</f>
        <v>731</v>
      </c>
      <c r="E35" s="85">
        <f>F35+K35</f>
        <v>37597</v>
      </c>
      <c r="F35" s="85">
        <f>G35+H35+I35+J35</f>
        <v>35990</v>
      </c>
      <c r="G35" s="86">
        <f>G34-G33</f>
        <v>-47392</v>
      </c>
      <c r="H35" s="42">
        <f>H34-H33</f>
        <v>81393</v>
      </c>
      <c r="I35" s="42">
        <f>I34-I33</f>
        <v>10522</v>
      </c>
      <c r="J35" s="74">
        <f>J34-J33</f>
        <v>-8533</v>
      </c>
      <c r="K35" s="161">
        <f t="shared" si="0"/>
        <v>1607</v>
      </c>
      <c r="L35" s="87">
        <f>L34-L33</f>
        <v>260</v>
      </c>
      <c r="M35" s="88">
        <f aca="true" t="shared" si="2" ref="M35:O35">M34-M33</f>
        <v>805</v>
      </c>
      <c r="N35" s="88">
        <f t="shared" si="2"/>
        <v>63</v>
      </c>
      <c r="O35" s="111">
        <f t="shared" si="2"/>
        <v>479</v>
      </c>
    </row>
    <row r="36" spans="1:15" s="2" customFormat="1" ht="23.25" customHeight="1" thickBot="1">
      <c r="A36" s="294" t="s">
        <v>65</v>
      </c>
      <c r="B36" s="295"/>
      <c r="C36" s="295"/>
      <c r="D36" s="295"/>
      <c r="E36" s="292">
        <v>347798.55</v>
      </c>
      <c r="F36" s="293"/>
      <c r="G36" s="78"/>
      <c r="H36" s="78"/>
      <c r="I36" s="78"/>
      <c r="J36" s="78"/>
      <c r="K36" s="89"/>
      <c r="L36" s="78"/>
      <c r="M36" s="78"/>
      <c r="N36" s="78"/>
      <c r="O36" s="78"/>
    </row>
    <row r="37" ht="12.75">
      <c r="D37" s="90"/>
    </row>
    <row r="38" spans="1:15" s="2" customFormat="1" ht="12.75" hidden="1">
      <c r="A38" s="300" t="s">
        <v>17</v>
      </c>
      <c r="B38" s="303" t="s">
        <v>18</v>
      </c>
      <c r="C38" s="306"/>
      <c r="D38" s="299"/>
      <c r="E38" s="306"/>
      <c r="F38" s="306"/>
      <c r="G38" s="307"/>
      <c r="H38" s="307"/>
      <c r="I38" s="307"/>
      <c r="J38" s="307"/>
      <c r="K38" s="306"/>
      <c r="L38" s="307"/>
      <c r="M38" s="307"/>
      <c r="N38" s="307"/>
      <c r="O38" s="307"/>
    </row>
    <row r="39" spans="1:15" s="2" customFormat="1" ht="12.75" customHeight="1" hidden="1">
      <c r="A39" s="301"/>
      <c r="B39" s="304"/>
      <c r="C39" s="306"/>
      <c r="D39" s="299"/>
      <c r="E39" s="306"/>
      <c r="F39" s="306"/>
      <c r="G39" s="299"/>
      <c r="H39" s="299"/>
      <c r="I39" s="299"/>
      <c r="J39" s="299"/>
      <c r="K39" s="306"/>
      <c r="L39" s="299"/>
      <c r="M39" s="299"/>
      <c r="N39" s="299"/>
      <c r="O39" s="299"/>
    </row>
    <row r="40" spans="1:15" s="91" customFormat="1" ht="60" customHeight="1" hidden="1">
      <c r="A40" s="302"/>
      <c r="B40" s="305"/>
      <c r="C40" s="306"/>
      <c r="D40" s="299"/>
      <c r="E40" s="306"/>
      <c r="F40" s="306"/>
      <c r="G40" s="299"/>
      <c r="H40" s="299"/>
      <c r="I40" s="299"/>
      <c r="J40" s="299"/>
      <c r="K40" s="306"/>
      <c r="L40" s="299"/>
      <c r="M40" s="299"/>
      <c r="N40" s="299"/>
      <c r="O40" s="299"/>
    </row>
    <row r="41" spans="1:15" ht="12.75" hidden="1">
      <c r="A41" s="92" t="s">
        <v>15</v>
      </c>
      <c r="B41" s="93">
        <f>2.2</f>
        <v>2.2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customHeight="1" hidden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2:8" ht="12.75">
      <c r="B47" s="1" t="s">
        <v>22</v>
      </c>
      <c r="C47" s="50"/>
      <c r="H47" s="1" t="s">
        <v>34</v>
      </c>
    </row>
    <row r="50" spans="2:8" ht="12.75">
      <c r="B50" s="1" t="s">
        <v>38</v>
      </c>
      <c r="H50" s="1" t="s">
        <v>60</v>
      </c>
    </row>
    <row r="52" spans="2:8" ht="12.75">
      <c r="B52" s="1" t="s">
        <v>58</v>
      </c>
      <c r="H52" s="1" t="s">
        <v>59</v>
      </c>
    </row>
  </sheetData>
  <mergeCells count="38">
    <mergeCell ref="L38:O38"/>
    <mergeCell ref="O39:O40"/>
    <mergeCell ref="L39:L40"/>
    <mergeCell ref="M39:M40"/>
    <mergeCell ref="N39:N40"/>
    <mergeCell ref="K38:K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G39:G40"/>
    <mergeCell ref="H39:H40"/>
    <mergeCell ref="I39:I40"/>
    <mergeCell ref="J39:J40"/>
    <mergeCell ref="A38:A40"/>
    <mergeCell ref="B38:B40"/>
    <mergeCell ref="C38:C40"/>
    <mergeCell ref="D38:D40"/>
    <mergeCell ref="E38:E40"/>
    <mergeCell ref="F38:F40"/>
    <mergeCell ref="G38:J38"/>
    <mergeCell ref="E36:F36"/>
    <mergeCell ref="A36:D36"/>
    <mergeCell ref="I11:I12"/>
    <mergeCell ref="J11:J12"/>
    <mergeCell ref="L11:L12"/>
    <mergeCell ref="H11:H12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49">
      <selection activeCell="I31" sqref="I31"/>
    </sheetView>
  </sheetViews>
  <sheetFormatPr defaultColWidth="9.00390625" defaultRowHeight="12.75"/>
  <cols>
    <col min="1" max="1" width="10.00390625" style="143" customWidth="1"/>
    <col min="2" max="2" width="54.125" style="113" customWidth="1"/>
    <col min="3" max="3" width="8.625" style="112" customWidth="1"/>
    <col min="4" max="4" width="9.25390625" style="112" customWidth="1"/>
    <col min="5" max="5" width="11.375" style="114" customWidth="1"/>
    <col min="6" max="6" width="11.375" style="142" customWidth="1"/>
    <col min="7" max="16384" width="9.125" style="142" customWidth="1"/>
  </cols>
  <sheetData>
    <row r="1" spans="1:5" ht="15.75">
      <c r="A1" s="325" t="s">
        <v>39</v>
      </c>
      <c r="B1" s="325"/>
      <c r="C1" s="325"/>
      <c r="D1" s="325"/>
      <c r="E1" s="325"/>
    </row>
    <row r="2" spans="1:5" ht="18.75" thickBot="1">
      <c r="A2" s="326" t="s">
        <v>66</v>
      </c>
      <c r="B2" s="326"/>
      <c r="C2" s="326"/>
      <c r="D2" s="326"/>
      <c r="E2" s="326"/>
    </row>
    <row r="3" spans="1:6" ht="27" thickBot="1">
      <c r="A3" s="327" t="s">
        <v>40</v>
      </c>
      <c r="B3" s="328"/>
      <c r="C3" s="328"/>
      <c r="D3" s="328"/>
      <c r="E3" s="328"/>
      <c r="F3" s="329"/>
    </row>
    <row r="4" spans="1:6" ht="13.5" thickBot="1">
      <c r="A4" s="189" t="s">
        <v>23</v>
      </c>
      <c r="B4" s="190" t="s">
        <v>24</v>
      </c>
      <c r="C4" s="191" t="s">
        <v>31</v>
      </c>
      <c r="D4" s="191" t="s">
        <v>25</v>
      </c>
      <c r="E4" s="192" t="s">
        <v>32</v>
      </c>
      <c r="F4" s="193" t="s">
        <v>112</v>
      </c>
    </row>
    <row r="5" spans="1:6" ht="12.75" customHeight="1">
      <c r="A5" s="187"/>
      <c r="B5" s="288" t="s">
        <v>33</v>
      </c>
      <c r="C5" s="144"/>
      <c r="D5" s="144"/>
      <c r="E5" s="145"/>
      <c r="F5" s="188"/>
    </row>
    <row r="6" spans="1:6" ht="12.75" customHeight="1">
      <c r="A6" s="335" t="s">
        <v>46</v>
      </c>
      <c r="B6" s="177" t="s">
        <v>70</v>
      </c>
      <c r="C6" s="232" t="s">
        <v>42</v>
      </c>
      <c r="D6" s="232">
        <v>1</v>
      </c>
      <c r="E6" s="344">
        <v>1415.35</v>
      </c>
      <c r="F6" s="341"/>
    </row>
    <row r="7" spans="1:6" ht="12.75">
      <c r="A7" s="337"/>
      <c r="B7" s="177" t="s">
        <v>71</v>
      </c>
      <c r="C7" s="232" t="s">
        <v>42</v>
      </c>
      <c r="D7" s="232">
        <v>1</v>
      </c>
      <c r="E7" s="345"/>
      <c r="F7" s="341"/>
    </row>
    <row r="8" spans="1:6" ht="13.5" customHeight="1">
      <c r="A8" s="335" t="s">
        <v>54</v>
      </c>
      <c r="B8" s="178" t="s">
        <v>69</v>
      </c>
      <c r="C8" s="233" t="s">
        <v>67</v>
      </c>
      <c r="D8" s="234" t="s">
        <v>68</v>
      </c>
      <c r="E8" s="332">
        <v>1216.98</v>
      </c>
      <c r="F8" s="180"/>
    </row>
    <row r="9" spans="1:6" ht="12.75">
      <c r="A9" s="337"/>
      <c r="B9" s="178" t="s">
        <v>88</v>
      </c>
      <c r="C9" s="235" t="s">
        <v>53</v>
      </c>
      <c r="D9" s="235">
        <v>2.7</v>
      </c>
      <c r="E9" s="334"/>
      <c r="F9" s="180"/>
    </row>
    <row r="10" spans="1:6" ht="12.75">
      <c r="A10" s="335" t="s">
        <v>48</v>
      </c>
      <c r="B10" s="179" t="s">
        <v>97</v>
      </c>
      <c r="C10" s="236" t="s">
        <v>53</v>
      </c>
      <c r="D10" s="236">
        <v>2.7</v>
      </c>
      <c r="E10" s="342">
        <v>15478.32</v>
      </c>
      <c r="F10" s="180"/>
    </row>
    <row r="11" spans="1:6" ht="12.75">
      <c r="A11" s="336"/>
      <c r="B11" s="179" t="s">
        <v>98</v>
      </c>
      <c r="C11" s="236" t="s">
        <v>99</v>
      </c>
      <c r="D11" s="236">
        <v>10</v>
      </c>
      <c r="E11" s="343"/>
      <c r="F11" s="180"/>
    </row>
    <row r="12" spans="1:6" ht="12.75">
      <c r="A12" s="337"/>
      <c r="B12" s="179" t="s">
        <v>100</v>
      </c>
      <c r="C12" s="236" t="s">
        <v>53</v>
      </c>
      <c r="D12" s="236">
        <v>1.7</v>
      </c>
      <c r="E12" s="343"/>
      <c r="F12" s="180"/>
    </row>
    <row r="13" spans="1:6" ht="12.75">
      <c r="A13" s="335" t="s">
        <v>45</v>
      </c>
      <c r="B13" s="146" t="s">
        <v>104</v>
      </c>
      <c r="C13" s="233" t="s">
        <v>42</v>
      </c>
      <c r="D13" s="233">
        <v>2</v>
      </c>
      <c r="E13" s="332">
        <v>7612.67</v>
      </c>
      <c r="F13" s="180"/>
    </row>
    <row r="14" spans="1:6" ht="12.75">
      <c r="A14" s="336"/>
      <c r="B14" s="146" t="s">
        <v>105</v>
      </c>
      <c r="C14" s="233"/>
      <c r="D14" s="233"/>
      <c r="E14" s="333"/>
      <c r="F14" s="180"/>
    </row>
    <row r="15" spans="1:6" ht="12.75">
      <c r="A15" s="336"/>
      <c r="B15" s="146" t="s">
        <v>106</v>
      </c>
      <c r="C15" s="233" t="s">
        <v>50</v>
      </c>
      <c r="D15" s="233">
        <v>4</v>
      </c>
      <c r="E15" s="333"/>
      <c r="F15" s="180"/>
    </row>
    <row r="16" spans="1:6" ht="12.75">
      <c r="A16" s="336"/>
      <c r="B16" s="146" t="s">
        <v>107</v>
      </c>
      <c r="C16" s="233" t="s">
        <v>42</v>
      </c>
      <c r="D16" s="233">
        <v>1</v>
      </c>
      <c r="E16" s="333"/>
      <c r="F16" s="180"/>
    </row>
    <row r="17" spans="1:6" ht="12.75">
      <c r="A17" s="337"/>
      <c r="B17" s="146" t="s">
        <v>108</v>
      </c>
      <c r="C17" s="233" t="s">
        <v>50</v>
      </c>
      <c r="D17" s="172">
        <v>2.8</v>
      </c>
      <c r="E17" s="334"/>
      <c r="F17" s="180"/>
    </row>
    <row r="18" spans="1:6" ht="15.75" thickBot="1">
      <c r="A18" s="201"/>
      <c r="B18" s="196"/>
      <c r="C18" s="197"/>
      <c r="D18" s="198" t="s">
        <v>26</v>
      </c>
      <c r="E18" s="199">
        <f>SUM(E6:E17)</f>
        <v>25723</v>
      </c>
      <c r="F18" s="186"/>
    </row>
    <row r="19" spans="1:6" ht="15.75">
      <c r="A19" s="202"/>
      <c r="B19" s="154" t="s">
        <v>41</v>
      </c>
      <c r="C19" s="194"/>
      <c r="D19" s="194"/>
      <c r="E19" s="195"/>
      <c r="F19" s="147"/>
    </row>
    <row r="20" spans="1:6" ht="12.75" customHeight="1">
      <c r="A20" s="203" t="s">
        <v>52</v>
      </c>
      <c r="B20" s="174" t="s">
        <v>101</v>
      </c>
      <c r="C20" s="175" t="s">
        <v>53</v>
      </c>
      <c r="D20" s="175">
        <v>1477.1</v>
      </c>
      <c r="E20" s="228">
        <f>D20*1.8</f>
        <v>2658.78</v>
      </c>
      <c r="F20" s="181">
        <v>1.8</v>
      </c>
    </row>
    <row r="21" spans="1:6" ht="25.5">
      <c r="A21" s="203" t="s">
        <v>47</v>
      </c>
      <c r="B21" s="176" t="s">
        <v>102</v>
      </c>
      <c r="C21" s="175" t="s">
        <v>53</v>
      </c>
      <c r="D21" s="175">
        <v>1477.1</v>
      </c>
      <c r="E21" s="228">
        <f>D21*1.8</f>
        <v>2658.78</v>
      </c>
      <c r="F21" s="181">
        <v>1.8</v>
      </c>
    </row>
    <row r="22" spans="1:6" ht="15.75" thickBot="1">
      <c r="A22" s="201"/>
      <c r="B22" s="196"/>
      <c r="C22" s="197"/>
      <c r="D22" s="198" t="s">
        <v>26</v>
      </c>
      <c r="E22" s="199">
        <f>SUM(E20:E21)</f>
        <v>5318</v>
      </c>
      <c r="F22" s="186"/>
    </row>
    <row r="23" spans="1:6" ht="14.25">
      <c r="A23" s="205"/>
      <c r="B23" s="288" t="s">
        <v>28</v>
      </c>
      <c r="C23" s="206"/>
      <c r="D23" s="206"/>
      <c r="E23" s="207"/>
      <c r="F23" s="188"/>
    </row>
    <row r="24" spans="1:6" ht="24">
      <c r="A24" s="237" t="s">
        <v>46</v>
      </c>
      <c r="B24" s="238" t="s">
        <v>72</v>
      </c>
      <c r="C24" s="239" t="s">
        <v>49</v>
      </c>
      <c r="D24" s="239">
        <v>35</v>
      </c>
      <c r="E24" s="240">
        <v>4704</v>
      </c>
      <c r="F24" s="180"/>
    </row>
    <row r="25" spans="1:6" ht="12.75">
      <c r="A25" s="330" t="s">
        <v>47</v>
      </c>
      <c r="B25" s="241" t="s">
        <v>74</v>
      </c>
      <c r="C25" s="242" t="s">
        <v>67</v>
      </c>
      <c r="D25" s="242">
        <v>1</v>
      </c>
      <c r="E25" s="346">
        <v>76768.72</v>
      </c>
      <c r="F25" s="180"/>
    </row>
    <row r="26" spans="1:6" ht="12.75">
      <c r="A26" s="349"/>
      <c r="B26" s="241" t="s">
        <v>75</v>
      </c>
      <c r="C26" s="242" t="s">
        <v>67</v>
      </c>
      <c r="D26" s="242">
        <v>1</v>
      </c>
      <c r="E26" s="347"/>
      <c r="F26" s="180"/>
    </row>
    <row r="27" spans="1:6" ht="12.75">
      <c r="A27" s="349"/>
      <c r="B27" s="241" t="s">
        <v>76</v>
      </c>
      <c r="C27" s="242" t="s">
        <v>67</v>
      </c>
      <c r="D27" s="242">
        <v>1</v>
      </c>
      <c r="E27" s="347"/>
      <c r="F27" s="180"/>
    </row>
    <row r="28" spans="1:6" ht="12.75">
      <c r="A28" s="331"/>
      <c r="B28" s="243" t="s">
        <v>73</v>
      </c>
      <c r="C28" s="244" t="s">
        <v>50</v>
      </c>
      <c r="D28" s="173">
        <v>15</v>
      </c>
      <c r="E28" s="348"/>
      <c r="F28" s="180"/>
    </row>
    <row r="29" spans="1:6" ht="12.75">
      <c r="A29" s="245" t="s">
        <v>48</v>
      </c>
      <c r="B29" s="246" t="s">
        <v>95</v>
      </c>
      <c r="C29" s="244" t="s">
        <v>42</v>
      </c>
      <c r="D29" s="173">
        <v>1</v>
      </c>
      <c r="E29" s="247">
        <v>2642.15</v>
      </c>
      <c r="F29" s="180"/>
    </row>
    <row r="30" spans="1:6" ht="15.75" thickBot="1">
      <c r="A30" s="200"/>
      <c r="B30" s="166"/>
      <c r="C30" s="165"/>
      <c r="D30" s="163" t="s">
        <v>26</v>
      </c>
      <c r="E30" s="164">
        <f>SUM(E24:E29)</f>
        <v>84115</v>
      </c>
      <c r="F30" s="180"/>
    </row>
    <row r="31" spans="1:9" ht="12.75">
      <c r="A31" s="182"/>
      <c r="B31" s="153" t="s">
        <v>28</v>
      </c>
      <c r="C31" s="167"/>
      <c r="D31" s="167"/>
      <c r="E31" s="168"/>
      <c r="F31" s="150"/>
      <c r="I31" s="227"/>
    </row>
    <row r="32" spans="1:9" ht="12.75" customHeight="1">
      <c r="A32" s="183"/>
      <c r="B32" s="169" t="s">
        <v>41</v>
      </c>
      <c r="C32" s="148"/>
      <c r="D32" s="148"/>
      <c r="E32" s="149"/>
      <c r="F32" s="150"/>
      <c r="I32" s="227"/>
    </row>
    <row r="33" spans="1:6" ht="12.75" customHeight="1">
      <c r="A33" s="204" t="s">
        <v>52</v>
      </c>
      <c r="B33" s="170" t="s">
        <v>90</v>
      </c>
      <c r="C33" s="151" t="s">
        <v>53</v>
      </c>
      <c r="D33" s="151">
        <v>1597.6</v>
      </c>
      <c r="E33" s="229">
        <f>D33*F33</f>
        <v>862.7</v>
      </c>
      <c r="F33" s="291">
        <v>0.54</v>
      </c>
    </row>
    <row r="34" spans="1:6" ht="12.75" customHeight="1">
      <c r="A34" s="204" t="s">
        <v>47</v>
      </c>
      <c r="B34" s="171" t="s">
        <v>91</v>
      </c>
      <c r="C34" s="152" t="s">
        <v>53</v>
      </c>
      <c r="D34" s="151">
        <v>1597.6</v>
      </c>
      <c r="E34" s="230">
        <f>D34*F34</f>
        <v>38006.9</v>
      </c>
      <c r="F34" s="291">
        <v>23.79</v>
      </c>
    </row>
    <row r="35" spans="1:6" ht="12.75" customHeight="1" thickBot="1">
      <c r="A35" s="209"/>
      <c r="B35" s="210"/>
      <c r="C35" s="211"/>
      <c r="D35" s="198" t="s">
        <v>26</v>
      </c>
      <c r="E35" s="212">
        <f>SUM(E33:E34)</f>
        <v>38870</v>
      </c>
      <c r="F35" s="186"/>
    </row>
    <row r="36" spans="1:6" ht="12.75" customHeight="1">
      <c r="A36" s="205"/>
      <c r="B36" s="289" t="s">
        <v>27</v>
      </c>
      <c r="C36" s="206"/>
      <c r="D36" s="206"/>
      <c r="E36" s="208"/>
      <c r="F36" s="188"/>
    </row>
    <row r="37" spans="1:6" ht="12.75" customHeight="1">
      <c r="A37" s="272" t="s">
        <v>44</v>
      </c>
      <c r="B37" s="273" t="s">
        <v>83</v>
      </c>
      <c r="C37" s="274" t="s">
        <v>84</v>
      </c>
      <c r="D37" s="275" t="s">
        <v>85</v>
      </c>
      <c r="E37" s="276">
        <v>1696.89</v>
      </c>
      <c r="F37" s="180"/>
    </row>
    <row r="38" spans="1:6" ht="12.75" customHeight="1">
      <c r="A38" s="272" t="s">
        <v>47</v>
      </c>
      <c r="B38" s="277" t="s">
        <v>86</v>
      </c>
      <c r="C38" s="278" t="s">
        <v>53</v>
      </c>
      <c r="D38" s="279" t="s">
        <v>87</v>
      </c>
      <c r="E38" s="280">
        <v>4583.55</v>
      </c>
      <c r="F38" s="180"/>
    </row>
    <row r="39" spans="1:6" ht="15.75" thickBot="1">
      <c r="A39" s="216"/>
      <c r="B39" s="217"/>
      <c r="C39" s="184"/>
      <c r="D39" s="185" t="s">
        <v>26</v>
      </c>
      <c r="E39" s="212">
        <f>SUM(E36:E38)</f>
        <v>6280</v>
      </c>
      <c r="F39" s="186"/>
    </row>
    <row r="40" spans="1:6" ht="14.25">
      <c r="A40" s="213"/>
      <c r="B40" s="288" t="s">
        <v>29</v>
      </c>
      <c r="C40" s="214"/>
      <c r="D40" s="214"/>
      <c r="E40" s="215"/>
      <c r="F40" s="188"/>
    </row>
    <row r="41" spans="1:6" ht="12.75">
      <c r="A41" s="330" t="s">
        <v>111</v>
      </c>
      <c r="B41" s="241" t="s">
        <v>81</v>
      </c>
      <c r="C41" s="248" t="s">
        <v>67</v>
      </c>
      <c r="D41" s="242">
        <v>10</v>
      </c>
      <c r="E41" s="353">
        <v>2417.06</v>
      </c>
      <c r="F41" s="249"/>
    </row>
    <row r="42" spans="1:6" ht="12.75">
      <c r="A42" s="331"/>
      <c r="B42" s="241" t="s">
        <v>82</v>
      </c>
      <c r="C42" s="248" t="s">
        <v>67</v>
      </c>
      <c r="D42" s="242">
        <v>6</v>
      </c>
      <c r="E42" s="354"/>
      <c r="F42" s="249"/>
    </row>
    <row r="43" spans="1:6" ht="12.75">
      <c r="A43" s="237" t="s">
        <v>43</v>
      </c>
      <c r="B43" s="250" t="s">
        <v>81</v>
      </c>
      <c r="C43" s="251" t="s">
        <v>42</v>
      </c>
      <c r="D43" s="252">
        <v>5</v>
      </c>
      <c r="E43" s="240">
        <v>563.14</v>
      </c>
      <c r="F43" s="249"/>
    </row>
    <row r="44" spans="1:6" ht="12.75">
      <c r="A44" s="237" t="s">
        <v>46</v>
      </c>
      <c r="B44" s="241" t="s">
        <v>82</v>
      </c>
      <c r="C44" s="253" t="s">
        <v>42</v>
      </c>
      <c r="D44" s="254">
        <v>7</v>
      </c>
      <c r="E44" s="240">
        <v>1548.79</v>
      </c>
      <c r="F44" s="249"/>
    </row>
    <row r="45" spans="1:6" ht="12.75">
      <c r="A45" s="237" t="s">
        <v>52</v>
      </c>
      <c r="B45" s="255" t="s">
        <v>77</v>
      </c>
      <c r="C45" s="253" t="s">
        <v>42</v>
      </c>
      <c r="D45" s="256">
        <v>5</v>
      </c>
      <c r="E45" s="257">
        <v>1408.02</v>
      </c>
      <c r="F45" s="249"/>
    </row>
    <row r="46" spans="1:6" ht="12.75">
      <c r="A46" s="237" t="s">
        <v>44</v>
      </c>
      <c r="B46" s="241" t="s">
        <v>80</v>
      </c>
      <c r="C46" s="258" t="s">
        <v>42</v>
      </c>
      <c r="D46" s="259">
        <v>9</v>
      </c>
      <c r="E46" s="240">
        <v>2534.43</v>
      </c>
      <c r="F46" s="249"/>
    </row>
    <row r="47" spans="1:6" ht="12.75">
      <c r="A47" s="330" t="s">
        <v>47</v>
      </c>
      <c r="B47" s="241" t="s">
        <v>78</v>
      </c>
      <c r="C47" s="258" t="s">
        <v>42</v>
      </c>
      <c r="D47" s="260">
        <v>2</v>
      </c>
      <c r="E47" s="350">
        <v>2901.2</v>
      </c>
      <c r="F47" s="249"/>
    </row>
    <row r="48" spans="1:6" ht="12.75">
      <c r="A48" s="349"/>
      <c r="B48" s="241" t="s">
        <v>79</v>
      </c>
      <c r="C48" s="258" t="s">
        <v>42</v>
      </c>
      <c r="D48" s="260">
        <v>2</v>
      </c>
      <c r="E48" s="351"/>
      <c r="F48" s="249"/>
    </row>
    <row r="49" spans="1:6" ht="12.75">
      <c r="A49" s="331"/>
      <c r="B49" s="241" t="s">
        <v>80</v>
      </c>
      <c r="C49" s="248" t="s">
        <v>67</v>
      </c>
      <c r="D49" s="242">
        <v>3</v>
      </c>
      <c r="E49" s="352"/>
      <c r="F49" s="249"/>
    </row>
    <row r="50" spans="1:6" ht="13.5" customHeight="1">
      <c r="A50" s="245" t="s">
        <v>54</v>
      </c>
      <c r="B50" s="261" t="s">
        <v>96</v>
      </c>
      <c r="C50" s="259" t="s">
        <v>42</v>
      </c>
      <c r="D50" s="262">
        <v>16</v>
      </c>
      <c r="E50" s="240">
        <v>3924.58</v>
      </c>
      <c r="F50" s="249"/>
    </row>
    <row r="51" spans="1:6" ht="12.75">
      <c r="A51" s="245" t="s">
        <v>48</v>
      </c>
      <c r="B51" s="263" t="s">
        <v>96</v>
      </c>
      <c r="C51" s="259" t="s">
        <v>42</v>
      </c>
      <c r="D51" s="262">
        <v>1</v>
      </c>
      <c r="E51" s="247">
        <v>245.28</v>
      </c>
      <c r="F51" s="249"/>
    </row>
    <row r="52" spans="1:6" ht="12.75">
      <c r="A52" s="245" t="s">
        <v>45</v>
      </c>
      <c r="B52" s="263" t="s">
        <v>103</v>
      </c>
      <c r="C52" s="253" t="s">
        <v>42</v>
      </c>
      <c r="D52" s="264">
        <v>3</v>
      </c>
      <c r="E52" s="265">
        <v>1314.78</v>
      </c>
      <c r="F52" s="249"/>
    </row>
    <row r="53" spans="1:6" ht="12.75">
      <c r="A53" s="330" t="s">
        <v>51</v>
      </c>
      <c r="B53" s="266" t="s">
        <v>109</v>
      </c>
      <c r="C53" s="267" t="s">
        <v>42</v>
      </c>
      <c r="D53" s="267">
        <v>1</v>
      </c>
      <c r="E53" s="338">
        <v>291.44</v>
      </c>
      <c r="F53" s="249"/>
    </row>
    <row r="54" spans="1:6" ht="12.75">
      <c r="A54" s="331"/>
      <c r="B54" s="266" t="s">
        <v>110</v>
      </c>
      <c r="C54" s="267" t="s">
        <v>42</v>
      </c>
      <c r="D54" s="267">
        <v>1</v>
      </c>
      <c r="E54" s="339"/>
      <c r="F54" s="249"/>
    </row>
    <row r="55" spans="1:6" ht="15.75" thickBot="1">
      <c r="A55" s="201"/>
      <c r="B55" s="218"/>
      <c r="C55" s="219"/>
      <c r="D55" s="185" t="s">
        <v>26</v>
      </c>
      <c r="E55" s="212">
        <f>SUM(E41:E54)</f>
        <v>17149</v>
      </c>
      <c r="F55" s="186"/>
    </row>
    <row r="56" spans="1:6" s="286" customFormat="1" ht="12">
      <c r="A56" s="245"/>
      <c r="B56" s="281" t="s">
        <v>41</v>
      </c>
      <c r="C56" s="282"/>
      <c r="D56" s="283"/>
      <c r="E56" s="284"/>
      <c r="F56" s="285"/>
    </row>
    <row r="57" spans="1:6" s="286" customFormat="1" ht="12">
      <c r="A57" s="245"/>
      <c r="B57" s="287" t="s">
        <v>29</v>
      </c>
      <c r="C57" s="248"/>
      <c r="D57" s="242"/>
      <c r="E57" s="284"/>
      <c r="F57" s="249"/>
    </row>
    <row r="58" spans="1:6" ht="12.75">
      <c r="A58" s="268" t="s">
        <v>52</v>
      </c>
      <c r="B58" s="269" t="s">
        <v>92</v>
      </c>
      <c r="C58" s="254" t="s">
        <v>93</v>
      </c>
      <c r="D58" s="270">
        <v>3</v>
      </c>
      <c r="E58" s="271">
        <f>D58*F58</f>
        <v>5272</v>
      </c>
      <c r="F58" s="290">
        <v>1757.34</v>
      </c>
    </row>
    <row r="59" spans="1:6" ht="12.75">
      <c r="A59" s="268" t="s">
        <v>47</v>
      </c>
      <c r="B59" s="255" t="s">
        <v>94</v>
      </c>
      <c r="C59" s="254" t="s">
        <v>42</v>
      </c>
      <c r="D59" s="270">
        <v>9</v>
      </c>
      <c r="E59" s="271">
        <f>D59*F59</f>
        <v>4622</v>
      </c>
      <c r="F59" s="290">
        <v>513.6</v>
      </c>
    </row>
    <row r="60" spans="1:6" ht="15.75" thickBot="1">
      <c r="A60" s="225"/>
      <c r="B60" s="226"/>
      <c r="C60" s="184"/>
      <c r="D60" s="185" t="s">
        <v>26</v>
      </c>
      <c r="E60" s="212">
        <f>SUM(E58:E59)</f>
        <v>9894</v>
      </c>
      <c r="F60" s="186"/>
    </row>
    <row r="61" spans="1:6" ht="19.5" customHeight="1" thickBot="1">
      <c r="A61" s="220" t="s">
        <v>30</v>
      </c>
      <c r="B61" s="221" t="s">
        <v>89</v>
      </c>
      <c r="C61" s="222"/>
      <c r="D61" s="223"/>
      <c r="E61" s="231">
        <f>E18+E35+E39+E60+E55+E30+E22</f>
        <v>187349</v>
      </c>
      <c r="F61" s="224"/>
    </row>
    <row r="62" spans="1:5" ht="12.75">
      <c r="A62" s="155"/>
      <c r="B62" s="156"/>
      <c r="C62" s="157"/>
      <c r="D62" s="157"/>
      <c r="E62" s="158"/>
    </row>
    <row r="63" spans="1:5" ht="30.75" customHeight="1">
      <c r="A63" s="340" t="s">
        <v>22</v>
      </c>
      <c r="B63" s="340"/>
      <c r="C63" s="159"/>
      <c r="D63" s="159" t="s">
        <v>34</v>
      </c>
      <c r="E63" s="160"/>
    </row>
    <row r="64" ht="12.75">
      <c r="A64" s="141"/>
    </row>
    <row r="65" ht="12.75">
      <c r="A65" s="141"/>
    </row>
    <row r="66" ht="12.75">
      <c r="A66" s="141"/>
    </row>
    <row r="67" ht="12.75">
      <c r="A67" s="141"/>
    </row>
    <row r="68" ht="12.75">
      <c r="A68" s="141"/>
    </row>
    <row r="69" ht="12.75">
      <c r="A69" s="141"/>
    </row>
    <row r="70" ht="12.75">
      <c r="A70" s="141"/>
    </row>
    <row r="71" ht="12.75">
      <c r="A71" s="141"/>
    </row>
    <row r="72" ht="12.75">
      <c r="A72" s="141"/>
    </row>
  </sheetData>
  <mergeCells count="21">
    <mergeCell ref="A63:B63"/>
    <mergeCell ref="F6:F7"/>
    <mergeCell ref="A1:E1"/>
    <mergeCell ref="A2:E2"/>
    <mergeCell ref="E10:E12"/>
    <mergeCell ref="A10:A12"/>
    <mergeCell ref="A3:F3"/>
    <mergeCell ref="A6:A7"/>
    <mergeCell ref="E6:E7"/>
    <mergeCell ref="A8:A9"/>
    <mergeCell ref="E25:E28"/>
    <mergeCell ref="A25:A28"/>
    <mergeCell ref="E8:E9"/>
    <mergeCell ref="E47:E49"/>
    <mergeCell ref="A47:A49"/>
    <mergeCell ref="E41:E42"/>
    <mergeCell ref="A41:A42"/>
    <mergeCell ref="E13:E17"/>
    <mergeCell ref="A13:A17"/>
    <mergeCell ref="A53:A54"/>
    <mergeCell ref="E53:E54"/>
  </mergeCells>
  <printOptions/>
  <pageMargins left="0.5118110236220472" right="0" top="0" bottom="0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2017-01-17T10:58:36Z</cp:lastPrinted>
  <dcterms:created xsi:type="dcterms:W3CDTF">2010-11-29T02:37:01Z</dcterms:created>
  <dcterms:modified xsi:type="dcterms:W3CDTF">2017-01-18T10:21:02Z</dcterms:modified>
  <cp:category/>
  <cp:version/>
  <cp:contentType/>
  <cp:contentStatus/>
</cp:coreProperties>
</file>