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Сумма" sheetId="1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<sst xmlns="http://schemas.openxmlformats.org/spreadsheetml/2006/main" count="106" uniqueCount="76">
  <si>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</si>
  <si>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</si>
  <si>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</si>
  <si>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</si>
  <si>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</si>
  <si>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</si>
  <si>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</si>
  <si>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</si>
  <si>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</si>
  <si>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</si>
  <si>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</si>
  <si>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</si>
  <si>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</si>
  <si>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</si>
  <si>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</si>
  <si>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</si>
  <si>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</si>
  <si>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</si>
  <si>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</si>
  <si>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</si>
  <si>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</si>
  <si>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</si>
  <si>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</si>
  <si>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</si>
  <si>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</si>
  <si>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</si>
  <si>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</si>
  <si>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</si>
  <si>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</si>
  <si>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</si>
  <si>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</si>
  <si>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</si>
  <si>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</si>
  <si>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</si>
  <si>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</si>
  <si>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Требование пожарной безопасности</t>
  </si>
  <si>
    <t>Главный энергетик</t>
  </si>
  <si>
    <t xml:space="preserve">Перечень выполненных работ </t>
  </si>
  <si>
    <t>Примечание</t>
  </si>
  <si>
    <t>Техническое обслуживание</t>
  </si>
  <si>
    <t>шт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</si>
  <si>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</si>
  <si>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</si>
  <si>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</si>
  <si>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</si>
  <si>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</si>
  <si>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r>
      <t xml:space="preserve">ул.Муравленко, д.6а -  </t>
    </r>
    <r>
      <rPr>
        <b/>
        <sz val="20"/>
        <color indexed="10"/>
        <rFont val="Arial Cyr"/>
        <family val="2"/>
      </rPr>
      <t>ООО "Статус 2"</t>
    </r>
  </si>
  <si>
    <t>Отчет Управляющей компании ООО " Статус2"  по выполнению работ по содержанию и текущему ремонту жилого фонда, 2016г.</t>
  </si>
  <si>
    <t>Улица Муравленко, дом 6а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</si>
  <si>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</si>
  <si>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</si>
  <si>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</si>
  <si>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  ЖКУ
на 01.01.2017г. составляет:</t>
  </si>
  <si>
    <t>О.А. Доброгорский</t>
  </si>
  <si>
    <t>Содержание общего имущества.</t>
  </si>
  <si>
    <t>Обслуживание подъемников</t>
  </si>
  <si>
    <t>за 2016г.</t>
  </si>
  <si>
    <t>Осмотр состояния электрооборудования</t>
  </si>
  <si>
    <t>под.</t>
  </si>
  <si>
    <t>август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</si>
  <si>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</si>
  <si>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</si>
  <si>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м2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</si>
  <si>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</si>
  <si>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Включение автомата на освещение в подъезде</t>
  </si>
  <si>
    <t>Замена ламп энергосберегающих ЛОН Е27 40W</t>
  </si>
  <si>
    <t>ноябрь</t>
  </si>
  <si>
    <t>Установка замка на приямок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</si>
  <si>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</si>
  <si>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</si>
  <si>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декабрь</t>
  </si>
  <si>
    <t>Установка информационных досок</t>
  </si>
  <si>
    <t>Смена ламп накаливания</t>
  </si>
  <si>
    <t>Лампа энергосберегающая POLSAR/</t>
  </si>
  <si>
    <t>июль</t>
  </si>
  <si>
    <t>ТБО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</si>
</sst>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  <numFmt numFmtId="171" formatCode="#,##0.00;[Red]#,##0.00"/>
    <numFmt numFmtId="172" formatCode="General;\-General;"/>
  </numFmts>
  <fonts count="31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i/>
      <sz val="10"/>
      <name val="Arial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Arial Cyr"/>
      <family val="2"/>
    </font>
    <font>
      <sz val="11"/>
      <name val="Arial Cyr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70" fontId="9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/>
    <xf numFmtId="165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3" fontId="1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9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0" xfId="0" applyFont="1" applyFill="1"/>
    <xf numFmtId="165" fontId="12" fillId="4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167" fontId="16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7" fontId="16" fillId="0" borderId="15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textRotation="90" wrapText="1"/>
    </xf>
    <xf numFmtId="0" fontId="21" fillId="3" borderId="15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1" xfId="0" applyFill="1" applyBorder="1"/>
    <xf numFmtId="0" fontId="5" fillId="3" borderId="23" xfId="0" applyFont="1" applyFill="1" applyBorder="1" applyAlignment="1">
      <alignment horizontal="center" vertical="center" textRotation="90" wrapText="1"/>
    </xf>
    <xf numFmtId="0" fontId="0" fillId="3" borderId="24" xfId="0" applyFill="1" applyBorder="1"/>
    <xf numFmtId="0" fontId="5" fillId="3" borderId="18" xfId="0" applyFont="1" applyFill="1" applyBorder="1" applyAlignment="1">
      <alignment horizontal="center" vertical="center" textRotation="90" wrapText="1"/>
    </xf>
    <xf numFmtId="0" fontId="21" fillId="3" borderId="19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wrapText="1"/>
    </xf>
    <xf numFmtId="0" fontId="0" fillId="3" borderId="19" xfId="0" applyFill="1" applyBorder="1" applyAlignment="1">
      <alignment horizontal="center" vertical="center"/>
    </xf>
    <xf numFmtId="167" fontId="16" fillId="5" borderId="19" xfId="0" applyNumberFormat="1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167" fontId="0" fillId="0" borderId="15" xfId="0" applyNumberFormat="1" applyBorder="1" applyAlignment="1">
      <alignment vertical="center"/>
    </xf>
    <xf numFmtId="4" fontId="0" fillId="0" borderId="0" xfId="0" applyNumberFormat="1"/>
    <xf numFmtId="0" fontId="5" fillId="0" borderId="25" xfId="0" applyFont="1" applyBorder="1" applyAlignment="1">
      <alignment horizontal="center" vertical="center" textRotation="90" wrapText="1"/>
    </xf>
    <xf numFmtId="0" fontId="21" fillId="3" borderId="1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/>
    </xf>
    <xf numFmtId="3" fontId="21" fillId="3" borderId="26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169" fontId="16" fillId="5" borderId="19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left" vertical="center"/>
    </xf>
    <xf numFmtId="0" fontId="1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7" fontId="16" fillId="0" borderId="26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" fontId="16" fillId="0" borderId="32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9" fillId="5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0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9" fillId="5" borderId="1" xfId="0" applyFont="1" applyFill="1" applyBorder="1" applyAlignment="1">
      <alignment/>
    </xf>
    <xf numFmtId="164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10" fontId="9" fillId="4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9" fontId="9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71" fontId="9" fillId="0" borderId="0" xfId="0" applyNumberFormat="1" applyFont="1"/>
    <xf numFmtId="0" fontId="21" fillId="3" borderId="26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4" fillId="3" borderId="28" xfId="0" applyFont="1" applyFill="1" applyBorder="1" applyAlignment="1">
      <alignment horizontal="left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7" fontId="1" fillId="0" borderId="15" xfId="0" applyNumberFormat="1" applyFont="1" applyBorder="1" applyAlignment="1">
      <alignment vertical="center"/>
    </xf>
    <xf numFmtId="0" fontId="1" fillId="0" borderId="1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0" fillId="3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center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172" fontId="0" fillId="0" borderId="19" xfId="0" applyNumberFormat="1" applyFont="1" applyBorder="1" applyAlignment="1" applyProtection="1">
      <alignment vertical="center" wrapText="1"/>
      <protection locked="0"/>
    </xf>
    <xf numFmtId="0" fontId="30" fillId="3" borderId="1" xfId="0" applyFont="1" applyFill="1" applyBorder="1" applyAlignment="1" applyProtection="1">
      <alignment vertical="center" wrapText="1"/>
      <protection/>
    </xf>
    <xf numFmtId="0" fontId="30" fillId="3" borderId="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textRotation="90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1" fontId="10" fillId="2" borderId="37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" fontId="0" fillId="3" borderId="26" xfId="0" applyNumberForma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6"/>
  <sheetViews>
    <sheetView tabSelected="1" workbookViewId="0" topLeftCell="A4">
      <selection activeCell="F34" sqref="F34"/>
    </sheetView>
  </sheetViews>
  <sheetFormatPr defaultColWidth="9.00390625" defaultRowHeight="12.75"/>
  <cols>
    <col min="1" max="1" width="20.375" style="1" customWidth="1"/>
    <col min="2" max="2" width="8.375" style="1" customWidth="1"/>
    <col min="3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3" width="10.375" style="2" customWidth="1"/>
    <col min="14" max="14" width="10.625" style="1" customWidth="1"/>
    <col min="15" max="15" width="11.125" style="1" customWidth="1"/>
    <col min="16" max="16" width="11.375" style="1" customWidth="1"/>
    <col min="17" max="17" width="10.375" style="1" customWidth="1"/>
    <col min="18" max="18" width="7.875" style="1" customWidth="1"/>
    <col min="19" max="16384" width="9.125" style="1" customWidth="1"/>
  </cols>
  <sheetData>
    <row r="2" spans="11:16" ht="15.75">
      <c r="K2" s="141" t="s">
        <v>41</v>
      </c>
      <c r="L2" s="141"/>
      <c r="M2" s="141"/>
      <c r="N2" s="141"/>
      <c r="O2" s="141"/>
      <c r="P2" s="141"/>
    </row>
    <row r="3" spans="11:16" ht="15.75">
      <c r="K3" s="141" t="s">
        <v>42</v>
      </c>
      <c r="L3" s="141"/>
      <c r="M3" s="141"/>
      <c r="N3" s="141"/>
      <c r="O3" s="141"/>
      <c r="P3" s="141"/>
    </row>
    <row r="4" spans="11:16" ht="15.75">
      <c r="K4" s="141" t="s">
        <v>43</v>
      </c>
      <c r="L4" s="141"/>
      <c r="M4" s="141"/>
      <c r="N4" s="141"/>
      <c r="O4" s="141"/>
      <c r="P4" s="141"/>
    </row>
    <row r="7" spans="1:17" s="3" customFormat="1" ht="15.75">
      <c r="A7" s="226" t="s">
        <v>47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</row>
    <row r="8" spans="1:17" ht="18.75">
      <c r="A8" s="227" t="s">
        <v>48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ht="18.75">
      <c r="A9" s="5" t="s">
        <v>0</v>
      </c>
      <c r="B9" s="4"/>
      <c r="C9" s="4"/>
      <c r="E9" s="6">
        <v>1612.7</v>
      </c>
      <c r="F9" s="4"/>
      <c r="G9" s="4"/>
      <c r="H9" s="4"/>
      <c r="I9" s="4"/>
      <c r="J9" s="4"/>
      <c r="K9" s="4"/>
      <c r="L9" s="146"/>
      <c r="M9" s="146"/>
      <c r="N9" s="4"/>
      <c r="O9" s="4"/>
      <c r="P9" s="4"/>
      <c r="Q9" s="4"/>
    </row>
    <row r="10" spans="1:18" s="7" customFormat="1" ht="14.25" customHeight="1">
      <c r="A10" s="228" t="s">
        <v>1</v>
      </c>
      <c r="B10" s="229" t="s">
        <v>2</v>
      </c>
      <c r="C10" s="230" t="s">
        <v>3</v>
      </c>
      <c r="D10" s="231" t="s">
        <v>4</v>
      </c>
      <c r="E10" s="230" t="s">
        <v>5</v>
      </c>
      <c r="F10" s="230" t="s">
        <v>6</v>
      </c>
      <c r="G10" s="230" t="s">
        <v>7</v>
      </c>
      <c r="H10" s="230"/>
      <c r="I10" s="230"/>
      <c r="J10" s="230"/>
      <c r="K10" s="230" t="s">
        <v>8</v>
      </c>
      <c r="L10" s="254" t="s">
        <v>7</v>
      </c>
      <c r="M10" s="255"/>
      <c r="N10" s="255"/>
      <c r="O10" s="255"/>
      <c r="P10" s="255"/>
      <c r="Q10" s="255"/>
      <c r="R10" s="256"/>
    </row>
    <row r="11" spans="1:18" s="7" customFormat="1" ht="37.5" customHeight="1">
      <c r="A11" s="228"/>
      <c r="B11" s="229"/>
      <c r="C11" s="230"/>
      <c r="D11" s="231"/>
      <c r="E11" s="230"/>
      <c r="F11" s="230"/>
      <c r="G11" s="225" t="s">
        <v>9</v>
      </c>
      <c r="H11" s="225" t="s">
        <v>10</v>
      </c>
      <c r="I11" s="225" t="s">
        <v>11</v>
      </c>
      <c r="J11" s="220" t="s">
        <v>12</v>
      </c>
      <c r="K11" s="230"/>
      <c r="L11" s="220" t="s">
        <v>18</v>
      </c>
      <c r="M11" s="220" t="s">
        <v>55</v>
      </c>
      <c r="N11" s="220" t="s">
        <v>54</v>
      </c>
      <c r="O11" s="225" t="s">
        <v>13</v>
      </c>
      <c r="P11" s="220" t="s">
        <v>35</v>
      </c>
      <c r="Q11" s="220" t="s">
        <v>14</v>
      </c>
      <c r="R11" s="220" t="s">
        <v>75</v>
      </c>
    </row>
    <row r="12" spans="1:18" s="7" customFormat="1" ht="44.25" customHeight="1">
      <c r="A12" s="228"/>
      <c r="B12" s="229"/>
      <c r="C12" s="230"/>
      <c r="D12" s="231"/>
      <c r="E12" s="230"/>
      <c r="F12" s="230"/>
      <c r="G12" s="225"/>
      <c r="H12" s="225"/>
      <c r="I12" s="225"/>
      <c r="J12" s="220"/>
      <c r="K12" s="230"/>
      <c r="L12" s="220"/>
      <c r="M12" s="220"/>
      <c r="N12" s="220"/>
      <c r="O12" s="225"/>
      <c r="P12" s="220"/>
      <c r="Q12" s="220"/>
      <c r="R12" s="220"/>
    </row>
    <row r="13" spans="1:18" s="8" customFormat="1" ht="14.25" customHeight="1" hidden="1">
      <c r="A13" s="160"/>
      <c r="B13" s="161"/>
      <c r="C13" s="150"/>
      <c r="D13" s="15"/>
      <c r="E13" s="150"/>
      <c r="F13" s="150"/>
      <c r="G13" s="157"/>
      <c r="H13" s="157"/>
      <c r="I13" s="157"/>
      <c r="J13" s="157"/>
      <c r="K13" s="147"/>
      <c r="L13" s="147"/>
      <c r="M13" s="147"/>
      <c r="N13" s="157"/>
      <c r="O13" s="157"/>
      <c r="P13" s="157"/>
      <c r="Q13" s="157"/>
      <c r="R13" s="157"/>
    </row>
    <row r="14" spans="1:18" ht="12.75" hidden="1">
      <c r="A14" s="162"/>
      <c r="B14" s="163"/>
      <c r="C14" s="164"/>
      <c r="D14" s="9"/>
      <c r="E14" s="149"/>
      <c r="F14" s="149"/>
      <c r="G14" s="9"/>
      <c r="H14" s="9"/>
      <c r="I14" s="9"/>
      <c r="J14" s="9"/>
      <c r="K14" s="148"/>
      <c r="L14" s="148"/>
      <c r="M14" s="148"/>
      <c r="N14" s="10"/>
      <c r="O14" s="10"/>
      <c r="P14" s="10"/>
      <c r="Q14" s="10"/>
      <c r="R14" s="10"/>
    </row>
    <row r="15" spans="1:18" ht="12.75" hidden="1">
      <c r="A15" s="162"/>
      <c r="B15" s="165"/>
      <c r="C15" s="164"/>
      <c r="D15" s="9"/>
      <c r="E15" s="149"/>
      <c r="F15" s="149"/>
      <c r="G15" s="9"/>
      <c r="H15" s="9"/>
      <c r="I15" s="9"/>
      <c r="J15" s="9"/>
      <c r="K15" s="148"/>
      <c r="L15" s="148"/>
      <c r="M15" s="148"/>
      <c r="N15" s="9"/>
      <c r="O15" s="9"/>
      <c r="P15" s="9"/>
      <c r="Q15" s="9"/>
      <c r="R15" s="9"/>
    </row>
    <row r="16" spans="1:18" ht="12.75" hidden="1">
      <c r="A16" s="162"/>
      <c r="B16" s="163"/>
      <c r="C16" s="164"/>
      <c r="D16" s="9"/>
      <c r="E16" s="149"/>
      <c r="F16" s="149"/>
      <c r="G16" s="9"/>
      <c r="H16" s="9"/>
      <c r="I16" s="9"/>
      <c r="J16" s="9"/>
      <c r="K16" s="148"/>
      <c r="L16" s="148"/>
      <c r="M16" s="148"/>
      <c r="N16" s="9"/>
      <c r="O16" s="9"/>
      <c r="P16" s="9"/>
      <c r="Q16" s="9"/>
      <c r="R16" s="9"/>
    </row>
    <row r="17" spans="1:18" s="11" customFormat="1" ht="12.75" hidden="1">
      <c r="A17" s="166"/>
      <c r="B17" s="167"/>
      <c r="C17" s="168"/>
      <c r="D17" s="169"/>
      <c r="E17" s="168"/>
      <c r="F17" s="168"/>
      <c r="G17" s="169"/>
      <c r="H17" s="169"/>
      <c r="I17" s="169"/>
      <c r="J17" s="169"/>
      <c r="K17" s="149"/>
      <c r="L17" s="149"/>
      <c r="M17" s="149"/>
      <c r="N17" s="9"/>
      <c r="O17" s="9"/>
      <c r="P17" s="9"/>
      <c r="Q17" s="9"/>
      <c r="R17" s="9"/>
    </row>
    <row r="18" spans="1:18" ht="12.75" hidden="1">
      <c r="A18" s="162"/>
      <c r="B18" s="170"/>
      <c r="C18" s="168"/>
      <c r="D18" s="169"/>
      <c r="E18" s="168"/>
      <c r="F18" s="168"/>
      <c r="G18" s="169"/>
      <c r="H18" s="169"/>
      <c r="I18" s="169"/>
      <c r="J18" s="169"/>
      <c r="K18" s="148"/>
      <c r="L18" s="148"/>
      <c r="M18" s="148"/>
      <c r="N18" s="9"/>
      <c r="O18" s="9"/>
      <c r="P18" s="9"/>
      <c r="Q18" s="9"/>
      <c r="R18" s="9"/>
    </row>
    <row r="19" spans="1:18" s="8" customFormat="1" ht="12.75" customHeight="1" hidden="1">
      <c r="A19" s="160"/>
      <c r="B19" s="161"/>
      <c r="C19" s="150"/>
      <c r="D19" s="15"/>
      <c r="E19" s="150"/>
      <c r="F19" s="150"/>
      <c r="G19" s="15"/>
      <c r="H19" s="15"/>
      <c r="I19" s="15"/>
      <c r="J19" s="15"/>
      <c r="K19" s="150"/>
      <c r="L19" s="150"/>
      <c r="M19" s="150"/>
      <c r="N19" s="15"/>
      <c r="O19" s="15"/>
      <c r="P19" s="15"/>
      <c r="Q19" s="15"/>
      <c r="R19" s="15"/>
    </row>
    <row r="20" spans="1:18" ht="12.75" hidden="1">
      <c r="A20" s="162"/>
      <c r="B20" s="163"/>
      <c r="C20" s="149"/>
      <c r="D20" s="9"/>
      <c r="E20" s="149"/>
      <c r="F20" s="149"/>
      <c r="G20" s="9"/>
      <c r="H20" s="9"/>
      <c r="I20" s="9"/>
      <c r="J20" s="9"/>
      <c r="K20" s="148"/>
      <c r="L20" s="148"/>
      <c r="M20" s="148"/>
      <c r="N20" s="10"/>
      <c r="O20" s="10"/>
      <c r="P20" s="10"/>
      <c r="Q20" s="10"/>
      <c r="R20" s="10"/>
    </row>
    <row r="21" spans="1:18" ht="12.75" hidden="1">
      <c r="A21" s="162"/>
      <c r="B21" s="165"/>
      <c r="C21" s="149"/>
      <c r="D21" s="9"/>
      <c r="E21" s="149"/>
      <c r="F21" s="149"/>
      <c r="G21" s="9"/>
      <c r="H21" s="9"/>
      <c r="I21" s="9"/>
      <c r="J21" s="9"/>
      <c r="K21" s="148"/>
      <c r="L21" s="148"/>
      <c r="M21" s="148"/>
      <c r="N21" s="9"/>
      <c r="O21" s="9"/>
      <c r="P21" s="9"/>
      <c r="Q21" s="9"/>
      <c r="R21" s="9"/>
    </row>
    <row r="22" spans="1:18" ht="12.75" hidden="1">
      <c r="A22" s="162"/>
      <c r="B22" s="163"/>
      <c r="C22" s="149"/>
      <c r="D22" s="9"/>
      <c r="E22" s="149"/>
      <c r="F22" s="149"/>
      <c r="G22" s="9"/>
      <c r="H22" s="9"/>
      <c r="I22" s="9"/>
      <c r="J22" s="9"/>
      <c r="K22" s="148"/>
      <c r="L22" s="148"/>
      <c r="M22" s="148"/>
      <c r="N22" s="9"/>
      <c r="O22" s="9"/>
      <c r="P22" s="9"/>
      <c r="Q22" s="9"/>
      <c r="R22" s="9"/>
    </row>
    <row r="23" spans="1:18" ht="12.75" hidden="1">
      <c r="A23" s="162"/>
      <c r="B23" s="170"/>
      <c r="C23" s="168"/>
      <c r="D23" s="169"/>
      <c r="E23" s="168"/>
      <c r="F23" s="168"/>
      <c r="G23" s="169"/>
      <c r="H23" s="169"/>
      <c r="I23" s="169"/>
      <c r="J23" s="169"/>
      <c r="K23" s="148"/>
      <c r="L23" s="148"/>
      <c r="M23" s="148"/>
      <c r="N23" s="9"/>
      <c r="O23" s="9"/>
      <c r="P23" s="9"/>
      <c r="Q23" s="9"/>
      <c r="R23" s="9"/>
    </row>
    <row r="24" spans="1:18" ht="12.75" hidden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51"/>
      <c r="L24" s="151"/>
      <c r="M24" s="151"/>
      <c r="N24" s="171"/>
      <c r="O24" s="171"/>
      <c r="P24" s="171"/>
      <c r="Q24" s="171"/>
      <c r="R24" s="171"/>
    </row>
    <row r="25" spans="1:18" ht="12.75" hidden="1">
      <c r="A25" s="160"/>
      <c r="B25" s="161"/>
      <c r="C25" s="150"/>
      <c r="D25" s="15"/>
      <c r="E25" s="150"/>
      <c r="F25" s="150"/>
      <c r="G25" s="157"/>
      <c r="H25" s="157"/>
      <c r="I25" s="157"/>
      <c r="J25" s="157"/>
      <c r="K25" s="150"/>
      <c r="L25" s="150"/>
      <c r="M25" s="150"/>
      <c r="N25" s="157"/>
      <c r="O25" s="157"/>
      <c r="P25" s="157"/>
      <c r="Q25" s="157"/>
      <c r="R25" s="157"/>
    </row>
    <row r="26" spans="1:18" ht="12.75" hidden="1">
      <c r="A26" s="162"/>
      <c r="B26" s="163"/>
      <c r="C26" s="149"/>
      <c r="D26" s="9"/>
      <c r="E26" s="149"/>
      <c r="F26" s="149"/>
      <c r="G26" s="9"/>
      <c r="H26" s="9"/>
      <c r="I26" s="9"/>
      <c r="J26" s="9"/>
      <c r="K26" s="148"/>
      <c r="L26" s="148"/>
      <c r="M26" s="148"/>
      <c r="N26" s="10"/>
      <c r="O26" s="10"/>
      <c r="P26" s="10"/>
      <c r="Q26" s="10"/>
      <c r="R26" s="10"/>
    </row>
    <row r="27" spans="1:18" ht="26.25" customHeight="1" hidden="1">
      <c r="A27" s="162"/>
      <c r="B27" s="165"/>
      <c r="C27" s="149"/>
      <c r="D27" s="9"/>
      <c r="E27" s="149"/>
      <c r="F27" s="149"/>
      <c r="G27" s="9"/>
      <c r="H27" s="9"/>
      <c r="I27" s="9"/>
      <c r="J27" s="9"/>
      <c r="K27" s="148"/>
      <c r="L27" s="148"/>
      <c r="M27" s="148"/>
      <c r="N27" s="9"/>
      <c r="O27" s="9"/>
      <c r="P27" s="9"/>
      <c r="Q27" s="9"/>
      <c r="R27" s="9"/>
    </row>
    <row r="28" spans="1:18" ht="12.75" hidden="1">
      <c r="A28" s="162"/>
      <c r="B28" s="163"/>
      <c r="C28" s="149"/>
      <c r="D28" s="9"/>
      <c r="E28" s="149"/>
      <c r="F28" s="149"/>
      <c r="G28" s="9"/>
      <c r="H28" s="9"/>
      <c r="I28" s="9"/>
      <c r="J28" s="9"/>
      <c r="K28" s="148"/>
      <c r="L28" s="148"/>
      <c r="M28" s="148"/>
      <c r="N28" s="9"/>
      <c r="O28" s="9"/>
      <c r="P28" s="9"/>
      <c r="Q28" s="9"/>
      <c r="R28" s="9"/>
    </row>
    <row r="29" spans="1:18" ht="12.75" hidden="1">
      <c r="A29" s="162"/>
      <c r="B29" s="170"/>
      <c r="C29" s="168"/>
      <c r="D29" s="169"/>
      <c r="E29" s="168"/>
      <c r="F29" s="168"/>
      <c r="G29" s="169"/>
      <c r="H29" s="169"/>
      <c r="I29" s="169"/>
      <c r="J29" s="169"/>
      <c r="K29" s="149"/>
      <c r="L29" s="149"/>
      <c r="M29" s="149"/>
      <c r="N29" s="9"/>
      <c r="O29" s="9"/>
      <c r="P29" s="9"/>
      <c r="Q29" s="9"/>
      <c r="R29" s="9"/>
    </row>
    <row r="30" spans="1:18" ht="12.75">
      <c r="A30" s="171"/>
      <c r="B30" s="171"/>
      <c r="C30" s="171"/>
      <c r="D30" s="172"/>
      <c r="E30" s="171"/>
      <c r="F30" s="171"/>
      <c r="G30" s="171"/>
      <c r="H30" s="171"/>
      <c r="I30" s="171"/>
      <c r="J30" s="171"/>
      <c r="K30" s="151"/>
      <c r="L30" s="151"/>
      <c r="M30" s="151"/>
      <c r="N30" s="171"/>
      <c r="O30" s="171"/>
      <c r="P30" s="171"/>
      <c r="Q30" s="171"/>
      <c r="R30" s="171"/>
    </row>
    <row r="31" spans="1:18" s="43" customFormat="1" ht="18" customHeight="1">
      <c r="A31" s="173" t="s">
        <v>15</v>
      </c>
      <c r="B31" s="174"/>
      <c r="C31" s="152">
        <f>D31+E31</f>
        <v>32.61</v>
      </c>
      <c r="D31" s="156">
        <v>2.7</v>
      </c>
      <c r="E31" s="152">
        <f>F31+K31</f>
        <v>29.91</v>
      </c>
      <c r="F31" s="152">
        <f>G31+H31+I31+J31</f>
        <v>6.3</v>
      </c>
      <c r="G31" s="175">
        <v>3</v>
      </c>
      <c r="H31" s="175">
        <v>2.24</v>
      </c>
      <c r="I31" s="175">
        <v>0.92</v>
      </c>
      <c r="J31" s="175">
        <v>0.14</v>
      </c>
      <c r="K31" s="152">
        <f>N31+O31+P31+Q31+M31+L31+R31</f>
        <v>23.61</v>
      </c>
      <c r="L31" s="156">
        <v>2.2</v>
      </c>
      <c r="M31" s="156">
        <v>0.16</v>
      </c>
      <c r="N31" s="175">
        <v>1.36</v>
      </c>
      <c r="O31" s="175">
        <v>14.1</v>
      </c>
      <c r="P31" s="175">
        <v>0.02</v>
      </c>
      <c r="Q31" s="175">
        <v>2.88</v>
      </c>
      <c r="R31" s="175">
        <v>2.89</v>
      </c>
    </row>
    <row r="32" spans="1:18" ht="24.75" customHeight="1">
      <c r="A32" s="162" t="s">
        <v>49</v>
      </c>
      <c r="B32" s="163">
        <v>1</v>
      </c>
      <c r="C32" s="176">
        <f>C31*E9*5</f>
        <v>262950.7</v>
      </c>
      <c r="D32" s="9">
        <f>D31*E9*5</f>
        <v>21771</v>
      </c>
      <c r="E32" s="149">
        <f>F32+K32</f>
        <v>241177</v>
      </c>
      <c r="F32" s="149">
        <f>G32+H32+I32+J32</f>
        <v>50799</v>
      </c>
      <c r="G32" s="9">
        <f>G31/C31*C32</f>
        <v>24190</v>
      </c>
      <c r="H32" s="9">
        <f>H31/C31*C32</f>
        <v>18062</v>
      </c>
      <c r="I32" s="9">
        <f>I31/C31*C32</f>
        <v>7418</v>
      </c>
      <c r="J32" s="9">
        <f>J31/C31*C32</f>
        <v>1129</v>
      </c>
      <c r="K32" s="153">
        <f>N32+O32+P32+Q32+M32+L32+R32</f>
        <v>190377.86</v>
      </c>
      <c r="L32" s="157">
        <f>L31/C31*C32</f>
        <v>17739.7</v>
      </c>
      <c r="M32" s="157">
        <f>M31/C31*C32</f>
        <v>1290.16</v>
      </c>
      <c r="N32" s="10">
        <f>N31/C31*C32</f>
        <v>10966</v>
      </c>
      <c r="O32" s="10">
        <f>O31/C31*C32</f>
        <v>113695</v>
      </c>
      <c r="P32" s="10">
        <f>P31/C31*C32</f>
        <v>161</v>
      </c>
      <c r="Q32" s="10">
        <f>Q31/C31*C32</f>
        <v>23223</v>
      </c>
      <c r="R32" s="10">
        <f>R31/D31*D32</f>
        <v>23303</v>
      </c>
    </row>
    <row r="33" spans="1:18" ht="26.25" customHeight="1">
      <c r="A33" s="177" t="s">
        <v>50</v>
      </c>
      <c r="B33" s="178">
        <f>(C33/C32)%*100</f>
        <v>0.0951</v>
      </c>
      <c r="C33" s="179">
        <v>25006.1</v>
      </c>
      <c r="D33" s="44">
        <f>D31/C31*C33</f>
        <v>2070</v>
      </c>
      <c r="E33" s="180">
        <f>F33+K33</f>
        <v>22934</v>
      </c>
      <c r="F33" s="180">
        <f>G33+H33+I33+J33</f>
        <v>4830</v>
      </c>
      <c r="G33" s="44">
        <f>G31/C31*C33</f>
        <v>2300</v>
      </c>
      <c r="H33" s="44">
        <f>H31/C31*C33</f>
        <v>1718</v>
      </c>
      <c r="I33" s="44">
        <f>I31/C31*C33</f>
        <v>705</v>
      </c>
      <c r="J33" s="44">
        <f>J31/C31*C33</f>
        <v>107</v>
      </c>
      <c r="K33" s="154">
        <f>N33+O33+P33+Q33+M33+L33+R33</f>
        <v>18103.7</v>
      </c>
      <c r="L33" s="158">
        <f>L31/C31*C33</f>
        <v>1687.01</v>
      </c>
      <c r="M33" s="158">
        <f>M31/C31*C33</f>
        <v>122.69</v>
      </c>
      <c r="N33" s="44">
        <f>N31/C31*C33</f>
        <v>1043</v>
      </c>
      <c r="O33" s="44">
        <f>O31/C31*C33</f>
        <v>10812</v>
      </c>
      <c r="P33" s="44">
        <f>P31/C31*C33</f>
        <v>15</v>
      </c>
      <c r="Q33" s="44">
        <f>Q31/C31*C33</f>
        <v>2208</v>
      </c>
      <c r="R33" s="44">
        <f>R31/D31*D33</f>
        <v>2216</v>
      </c>
    </row>
    <row r="34" spans="1:18" ht="34.5" customHeight="1">
      <c r="A34" s="181" t="s">
        <v>51</v>
      </c>
      <c r="B34" s="182"/>
      <c r="C34" s="183">
        <f>D34+E34</f>
        <v>273876</v>
      </c>
      <c r="D34" s="184">
        <f>D32</f>
        <v>21771</v>
      </c>
      <c r="E34" s="183">
        <f>F34+K34</f>
        <v>252105</v>
      </c>
      <c r="F34" s="183">
        <f>G34+H34+I34+J34</f>
        <v>61727</v>
      </c>
      <c r="G34" s="184">
        <f>5806+7741</f>
        <v>13547</v>
      </c>
      <c r="H34" s="184">
        <v>39237</v>
      </c>
      <c r="I34" s="184">
        <f>7624+1319</f>
        <v>8943</v>
      </c>
      <c r="J34" s="184">
        <v>0</v>
      </c>
      <c r="K34" s="155">
        <f>N34+O34+P34+Q34+M34+L34+R34</f>
        <v>190377.86</v>
      </c>
      <c r="L34" s="159">
        <f>L32</f>
        <v>17739.7</v>
      </c>
      <c r="M34" s="159">
        <f>M32</f>
        <v>1290.16</v>
      </c>
      <c r="N34" s="184">
        <f aca="true" t="shared" si="0" ref="N34:Q34">N32</f>
        <v>10966</v>
      </c>
      <c r="O34" s="184">
        <f t="shared" si="0"/>
        <v>113695</v>
      </c>
      <c r="P34" s="184">
        <f t="shared" si="0"/>
        <v>161</v>
      </c>
      <c r="Q34" s="184">
        <f t="shared" si="0"/>
        <v>23223</v>
      </c>
      <c r="R34" s="184">
        <f aca="true" t="shared" si="1" ref="R34">R32</f>
        <v>23303</v>
      </c>
    </row>
    <row r="35" spans="1:18" ht="31.5" customHeight="1">
      <c r="A35" s="162" t="s">
        <v>16</v>
      </c>
      <c r="B35" s="170"/>
      <c r="C35" s="168">
        <f>C34-C33</f>
        <v>248870</v>
      </c>
      <c r="D35" s="169">
        <f>D34-D33</f>
        <v>19701</v>
      </c>
      <c r="E35" s="168">
        <f>F35+K35</f>
        <v>229171</v>
      </c>
      <c r="F35" s="168">
        <f>G35+H35+I35+J35</f>
        <v>56897</v>
      </c>
      <c r="G35" s="169">
        <f>G34-G33</f>
        <v>11247</v>
      </c>
      <c r="H35" s="169">
        <f>H34-H33</f>
        <v>37519</v>
      </c>
      <c r="I35" s="169">
        <f>I34-I33</f>
        <v>8238</v>
      </c>
      <c r="J35" s="169">
        <f>J34-J33</f>
        <v>-107</v>
      </c>
      <c r="K35" s="153">
        <f>N35+O35+P35+Q35+M35+L35+R35</f>
        <v>172274.16</v>
      </c>
      <c r="L35" s="157">
        <f>L34-L33</f>
        <v>16052.69</v>
      </c>
      <c r="M35" s="157">
        <f>M34-M33</f>
        <v>1167.47</v>
      </c>
      <c r="N35" s="185">
        <f>N34-N33</f>
        <v>9923</v>
      </c>
      <c r="O35" s="185">
        <f aca="true" t="shared" si="2" ref="O35:Q35">O34-O33</f>
        <v>102883</v>
      </c>
      <c r="P35" s="185">
        <f t="shared" si="2"/>
        <v>146</v>
      </c>
      <c r="Q35" s="185">
        <f t="shared" si="2"/>
        <v>21015</v>
      </c>
      <c r="R35" s="185">
        <f aca="true" t="shared" si="3" ref="R35">R34-R33</f>
        <v>21087</v>
      </c>
    </row>
    <row r="36" spans="1:17" s="2" customFormat="1" ht="21.75" customHeight="1" thickBot="1">
      <c r="A36" s="221" t="s">
        <v>52</v>
      </c>
      <c r="B36" s="222"/>
      <c r="C36" s="222"/>
      <c r="D36" s="222"/>
      <c r="E36" s="223">
        <v>448617.94</v>
      </c>
      <c r="F36" s="224"/>
      <c r="G36" s="16"/>
      <c r="H36" s="16"/>
      <c r="I36" s="16"/>
      <c r="J36" s="16"/>
      <c r="K36" s="17"/>
      <c r="L36" s="17"/>
      <c r="M36" s="17"/>
      <c r="N36" s="16"/>
      <c r="O36" s="16"/>
      <c r="P36" s="16"/>
      <c r="Q36" s="16"/>
    </row>
    <row r="37" spans="1:17" s="2" customFormat="1" ht="21.75" customHeight="1">
      <c r="A37" s="142"/>
      <c r="B37" s="142"/>
      <c r="C37" s="142"/>
      <c r="D37" s="142"/>
      <c r="E37" s="143"/>
      <c r="F37" s="143"/>
      <c r="G37" s="16"/>
      <c r="H37" s="16"/>
      <c r="I37" s="16"/>
      <c r="J37" s="16"/>
      <c r="K37" s="17"/>
      <c r="L37" s="17"/>
      <c r="M37" s="17"/>
      <c r="N37" s="16"/>
      <c r="O37" s="16"/>
      <c r="P37" s="16"/>
      <c r="Q37" s="16"/>
    </row>
    <row r="38" ht="12.75">
      <c r="D38" s="18"/>
    </row>
    <row r="39" spans="1:17" s="2" customFormat="1" ht="12.75" hidden="1">
      <c r="A39" s="235" t="s">
        <v>17</v>
      </c>
      <c r="B39" s="238" t="s">
        <v>18</v>
      </c>
      <c r="C39" s="232"/>
      <c r="D39" s="234"/>
      <c r="E39" s="232"/>
      <c r="F39" s="232"/>
      <c r="G39" s="233"/>
      <c r="H39" s="233"/>
      <c r="I39" s="233"/>
      <c r="J39" s="233"/>
      <c r="K39" s="232"/>
      <c r="L39" s="145"/>
      <c r="M39" s="145"/>
      <c r="N39" s="233"/>
      <c r="O39" s="233"/>
      <c r="P39" s="233"/>
      <c r="Q39" s="233"/>
    </row>
    <row r="40" spans="1:17" s="2" customFormat="1" ht="12.75" customHeight="1" hidden="1">
      <c r="A40" s="236"/>
      <c r="B40" s="239"/>
      <c r="C40" s="232"/>
      <c r="D40" s="234"/>
      <c r="E40" s="232"/>
      <c r="F40" s="232"/>
      <c r="G40" s="234"/>
      <c r="H40" s="234"/>
      <c r="I40" s="234"/>
      <c r="J40" s="234"/>
      <c r="K40" s="232"/>
      <c r="L40" s="145"/>
      <c r="M40" s="145"/>
      <c r="N40" s="234"/>
      <c r="O40" s="234"/>
      <c r="P40" s="234"/>
      <c r="Q40" s="234"/>
    </row>
    <row r="41" spans="1:17" s="19" customFormat="1" ht="60" customHeight="1" hidden="1">
      <c r="A41" s="237"/>
      <c r="B41" s="240"/>
      <c r="C41" s="232"/>
      <c r="D41" s="234"/>
      <c r="E41" s="232"/>
      <c r="F41" s="232"/>
      <c r="G41" s="234"/>
      <c r="H41" s="234"/>
      <c r="I41" s="234"/>
      <c r="J41" s="234"/>
      <c r="K41" s="232"/>
      <c r="L41" s="145"/>
      <c r="M41" s="145"/>
      <c r="N41" s="234"/>
      <c r="O41" s="234"/>
      <c r="P41" s="234"/>
      <c r="Q41" s="234"/>
    </row>
    <row r="42" spans="1:17" ht="12.75" hidden="1">
      <c r="A42" s="20" t="s">
        <v>15</v>
      </c>
      <c r="B42" s="21">
        <f>2.2</f>
        <v>2.2</v>
      </c>
      <c r="C42" s="22"/>
      <c r="D42" s="23"/>
      <c r="E42" s="24"/>
      <c r="F42" s="25"/>
      <c r="G42" s="25"/>
      <c r="H42" s="25"/>
      <c r="I42" s="25"/>
      <c r="J42" s="25"/>
      <c r="K42" s="24"/>
      <c r="L42" s="24"/>
      <c r="M42" s="24"/>
      <c r="N42" s="25"/>
      <c r="O42" s="25"/>
      <c r="P42" s="25"/>
      <c r="Q42" s="25"/>
    </row>
    <row r="43" spans="1:17" s="19" customFormat="1" ht="31.5" hidden="1">
      <c r="A43" s="26" t="s">
        <v>19</v>
      </c>
      <c r="B43" s="27">
        <f>'[1]8 марта,8,10,12'!$G$272</f>
        <v>47995</v>
      </c>
      <c r="C43" s="28"/>
      <c r="D43" s="29"/>
      <c r="E43" s="12"/>
      <c r="F43" s="12"/>
      <c r="G43" s="29"/>
      <c r="H43" s="29"/>
      <c r="I43" s="29"/>
      <c r="J43" s="29"/>
      <c r="K43" s="30"/>
      <c r="L43" s="30"/>
      <c r="M43" s="30"/>
      <c r="N43" s="29"/>
      <c r="O43" s="29"/>
      <c r="P43" s="29"/>
      <c r="Q43" s="29"/>
    </row>
    <row r="44" spans="1:17" s="2" customFormat="1" ht="31.5" hidden="1">
      <c r="A44" s="31" t="s">
        <v>20</v>
      </c>
      <c r="B44" s="32">
        <f>'[1]8 марта,8,10,12'!$K$272</f>
        <v>33417</v>
      </c>
      <c r="C44" s="28"/>
      <c r="D44" s="29"/>
      <c r="E44" s="12"/>
      <c r="F44" s="12"/>
      <c r="G44" s="29"/>
      <c r="H44" s="29"/>
      <c r="I44" s="29"/>
      <c r="J44" s="29"/>
      <c r="K44" s="30"/>
      <c r="L44" s="30"/>
      <c r="M44" s="30"/>
      <c r="N44" s="29"/>
      <c r="O44" s="29"/>
      <c r="P44" s="29"/>
      <c r="Q44" s="29"/>
    </row>
    <row r="45" spans="1:17" s="2" customFormat="1" ht="31.5" hidden="1">
      <c r="A45" s="33" t="s">
        <v>21</v>
      </c>
      <c r="B45" s="34">
        <f>B43</f>
        <v>47995</v>
      </c>
      <c r="C45" s="28"/>
      <c r="D45" s="29"/>
      <c r="E45" s="12"/>
      <c r="F45" s="12"/>
      <c r="G45" s="29"/>
      <c r="H45" s="29"/>
      <c r="I45" s="29"/>
      <c r="J45" s="29"/>
      <c r="K45" s="30"/>
      <c r="L45" s="30"/>
      <c r="M45" s="30"/>
      <c r="N45" s="29"/>
      <c r="O45" s="29"/>
      <c r="P45" s="29"/>
      <c r="Q45" s="29"/>
    </row>
    <row r="46" spans="1:17" s="2" customFormat="1" ht="21.75" hidden="1" thickBot="1">
      <c r="A46" s="35" t="s">
        <v>16</v>
      </c>
      <c r="B46" s="36">
        <f>B45-B44</f>
        <v>14578</v>
      </c>
      <c r="C46" s="37"/>
      <c r="D46" s="13"/>
      <c r="E46" s="12"/>
      <c r="F46" s="12"/>
      <c r="G46" s="13"/>
      <c r="H46" s="13"/>
      <c r="I46" s="13"/>
      <c r="J46" s="13"/>
      <c r="K46" s="30"/>
      <c r="L46" s="30"/>
      <c r="M46" s="30"/>
      <c r="N46" s="14"/>
      <c r="O46" s="14"/>
      <c r="P46" s="14"/>
      <c r="Q46" s="14"/>
    </row>
    <row r="47" spans="1:17" s="2" customFormat="1" ht="18.75" customHeight="1" hidden="1">
      <c r="A47" s="38"/>
      <c r="B47" s="13"/>
      <c r="C47" s="37"/>
      <c r="D47" s="13"/>
      <c r="E47" s="12"/>
      <c r="F47" s="12"/>
      <c r="G47" s="13"/>
      <c r="H47" s="13"/>
      <c r="I47" s="13"/>
      <c r="J47" s="13"/>
      <c r="K47" s="30"/>
      <c r="L47" s="30"/>
      <c r="M47" s="30"/>
      <c r="N47" s="14"/>
      <c r="O47" s="14"/>
      <c r="P47" s="14"/>
      <c r="Q47" s="14"/>
    </row>
    <row r="48" spans="2:8" ht="12.75">
      <c r="B48" s="1" t="s">
        <v>22</v>
      </c>
      <c r="C48" s="11"/>
      <c r="H48" s="1" t="s">
        <v>34</v>
      </c>
    </row>
    <row r="50" spans="2:8" ht="12.75">
      <c r="B50" s="1" t="s">
        <v>36</v>
      </c>
      <c r="H50" s="1" t="s">
        <v>53</v>
      </c>
    </row>
    <row r="52" spans="2:8" ht="12.75">
      <c r="B52" s="1" t="s">
        <v>44</v>
      </c>
      <c r="H52" s="1" t="s">
        <v>45</v>
      </c>
    </row>
    <row r="56" ht="12.75">
      <c r="F56" s="186"/>
    </row>
  </sheetData>
  <mergeCells count="41">
    <mergeCell ref="A39:A41"/>
    <mergeCell ref="B39:B41"/>
    <mergeCell ref="C39:C41"/>
    <mergeCell ref="D39:D41"/>
    <mergeCell ref="E39:E41"/>
    <mergeCell ref="F39:F41"/>
    <mergeCell ref="G39:J39"/>
    <mergeCell ref="K39:K41"/>
    <mergeCell ref="N39:Q39"/>
    <mergeCell ref="Q40:Q41"/>
    <mergeCell ref="N40:N41"/>
    <mergeCell ref="O40:O41"/>
    <mergeCell ref="G40:G41"/>
    <mergeCell ref="H40:H41"/>
    <mergeCell ref="I40:I41"/>
    <mergeCell ref="J40:J41"/>
    <mergeCell ref="P40:P41"/>
    <mergeCell ref="A7:Q7"/>
    <mergeCell ref="A8:Q8"/>
    <mergeCell ref="A10:A12"/>
    <mergeCell ref="B10:B12"/>
    <mergeCell ref="C10:C12"/>
    <mergeCell ref="D10:D12"/>
    <mergeCell ref="E10:E12"/>
    <mergeCell ref="F10:F12"/>
    <mergeCell ref="G10:J10"/>
    <mergeCell ref="K10:K12"/>
    <mergeCell ref="G11:G12"/>
    <mergeCell ref="O11:O12"/>
    <mergeCell ref="P11:P12"/>
    <mergeCell ref="Q11:Q12"/>
    <mergeCell ref="H11:H12"/>
    <mergeCell ref="R11:R12"/>
    <mergeCell ref="L10:R10"/>
    <mergeCell ref="A36:D36"/>
    <mergeCell ref="E36:F36"/>
    <mergeCell ref="I11:I12"/>
    <mergeCell ref="J11:J12"/>
    <mergeCell ref="N11:N12"/>
    <mergeCell ref="L11:L12"/>
    <mergeCell ref="M11:M12"/>
  </mergeCells>
  <printOptions/>
  <pageMargins left="0" right="0" top="0.2362204724409449" bottom="0.2755905511811024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 topLeftCell="A1">
      <selection activeCell="K18" sqref="K18"/>
    </sheetView>
  </sheetViews>
  <sheetFormatPr defaultColWidth="9.00390625" defaultRowHeight="12.75"/>
  <cols>
    <col min="1" max="1" width="7.125" style="47" customWidth="1"/>
    <col min="2" max="2" width="8.625" style="42" customWidth="1"/>
    <col min="3" max="3" width="42.00390625" style="40" customWidth="1"/>
    <col min="4" max="4" width="8.625" style="39" customWidth="1"/>
    <col min="5" max="5" width="9.25390625" style="39" customWidth="1"/>
    <col min="6" max="6" width="11.375" style="41" customWidth="1"/>
    <col min="7" max="16384" width="9.125" style="46" customWidth="1"/>
  </cols>
  <sheetData>
    <row r="1" spans="1:7" ht="15.75">
      <c r="A1" s="245" t="s">
        <v>37</v>
      </c>
      <c r="B1" s="245"/>
      <c r="C1" s="245"/>
      <c r="D1" s="245"/>
      <c r="E1" s="245"/>
      <c r="F1" s="245"/>
      <c r="G1" s="245"/>
    </row>
    <row r="2" spans="1:7" ht="18.75" thickBot="1">
      <c r="A2" s="246" t="s">
        <v>56</v>
      </c>
      <c r="B2" s="246"/>
      <c r="C2" s="246"/>
      <c r="D2" s="246"/>
      <c r="E2" s="246"/>
      <c r="F2" s="246"/>
      <c r="G2" s="246"/>
    </row>
    <row r="3" spans="1:7" ht="27" thickBot="1">
      <c r="A3" s="247" t="s">
        <v>46</v>
      </c>
      <c r="B3" s="248"/>
      <c r="C3" s="248"/>
      <c r="D3" s="248"/>
      <c r="E3" s="248"/>
      <c r="F3" s="248"/>
      <c r="G3" s="249"/>
    </row>
    <row r="4" spans="1:7" ht="13.5" thickBot="1">
      <c r="A4" s="48"/>
      <c r="B4" s="49"/>
      <c r="C4" s="50"/>
      <c r="D4" s="51"/>
      <c r="E4" s="51"/>
      <c r="F4" s="52"/>
      <c r="G4" s="53"/>
    </row>
    <row r="5" spans="1:7" ht="13.5" thickBot="1">
      <c r="A5" s="54" t="s">
        <v>30</v>
      </c>
      <c r="B5" s="55" t="s">
        <v>23</v>
      </c>
      <c r="C5" s="56" t="s">
        <v>24</v>
      </c>
      <c r="D5" s="57" t="s">
        <v>31</v>
      </c>
      <c r="E5" s="58" t="s">
        <v>25</v>
      </c>
      <c r="F5" s="59" t="s">
        <v>32</v>
      </c>
      <c r="G5" s="60" t="s">
        <v>38</v>
      </c>
    </row>
    <row r="6" spans="1:7" ht="12.75" customHeight="1">
      <c r="A6" s="61"/>
      <c r="B6" s="62"/>
      <c r="C6" s="63" t="s">
        <v>39</v>
      </c>
      <c r="D6" s="58"/>
      <c r="E6" s="58"/>
      <c r="F6" s="64"/>
      <c r="G6" s="65"/>
    </row>
    <row r="7" spans="1:7" ht="15.75">
      <c r="A7" s="66"/>
      <c r="B7" s="203" t="s">
        <v>74</v>
      </c>
      <c r="C7" s="204" t="s">
        <v>68</v>
      </c>
      <c r="D7" s="205" t="s">
        <v>62</v>
      </c>
      <c r="E7" s="110">
        <v>1612.7</v>
      </c>
      <c r="F7" s="206">
        <f>E7*1.8</f>
        <v>2902.86</v>
      </c>
      <c r="G7" s="219">
        <v>1.8</v>
      </c>
    </row>
    <row r="8" spans="1:7" ht="27" customHeight="1">
      <c r="A8" s="66"/>
      <c r="B8" s="203" t="s">
        <v>59</v>
      </c>
      <c r="C8" s="207" t="s">
        <v>69</v>
      </c>
      <c r="D8" s="205" t="s">
        <v>62</v>
      </c>
      <c r="E8" s="110">
        <v>1612.7</v>
      </c>
      <c r="F8" s="206">
        <f>E8*1.8</f>
        <v>2902.86</v>
      </c>
      <c r="G8" s="219">
        <v>1.8</v>
      </c>
    </row>
    <row r="9" spans="1:7" ht="13.5" thickBot="1">
      <c r="A9" s="69"/>
      <c r="B9" s="70"/>
      <c r="C9" s="71"/>
      <c r="D9" s="72"/>
      <c r="E9" s="73" t="s">
        <v>26</v>
      </c>
      <c r="F9" s="74">
        <f>SUM(F7:F8)</f>
        <v>5806</v>
      </c>
      <c r="G9" s="75"/>
    </row>
    <row r="10" spans="1:7" ht="12.75">
      <c r="A10" s="66"/>
      <c r="B10" s="76"/>
      <c r="C10" s="77" t="s">
        <v>33</v>
      </c>
      <c r="D10" s="78"/>
      <c r="E10" s="79"/>
      <c r="F10" s="80"/>
      <c r="G10" s="81"/>
    </row>
    <row r="11" spans="1:7" ht="15.75">
      <c r="A11" s="66"/>
      <c r="B11" s="208" t="s">
        <v>66</v>
      </c>
      <c r="C11" s="67" t="s">
        <v>67</v>
      </c>
      <c r="D11" s="202" t="s">
        <v>40</v>
      </c>
      <c r="E11" s="202">
        <v>5</v>
      </c>
      <c r="F11" s="217">
        <v>5619.59</v>
      </c>
      <c r="G11" s="81"/>
    </row>
    <row r="12" spans="1:7" ht="12.75" customHeight="1">
      <c r="A12" s="66"/>
      <c r="B12" s="208" t="s">
        <v>70</v>
      </c>
      <c r="C12" s="209" t="s">
        <v>71</v>
      </c>
      <c r="D12" s="202" t="s">
        <v>40</v>
      </c>
      <c r="E12" s="79">
        <v>2</v>
      </c>
      <c r="F12" s="218">
        <v>2121</v>
      </c>
      <c r="G12" s="81"/>
    </row>
    <row r="13" spans="1:7" ht="13.5" thickBot="1">
      <c r="A13" s="69"/>
      <c r="B13" s="84"/>
      <c r="C13" s="210"/>
      <c r="D13" s="85"/>
      <c r="E13" s="73" t="s">
        <v>26</v>
      </c>
      <c r="F13" s="74">
        <f>SUM(F11:F12)</f>
        <v>7741</v>
      </c>
      <c r="G13" s="75"/>
    </row>
    <row r="14" spans="1:7" ht="12.75">
      <c r="A14" s="86"/>
      <c r="B14" s="87"/>
      <c r="C14" s="88" t="s">
        <v>27</v>
      </c>
      <c r="D14" s="89"/>
      <c r="E14" s="89"/>
      <c r="F14" s="90"/>
      <c r="G14" s="91"/>
    </row>
    <row r="15" spans="1:7" ht="12.75" customHeight="1">
      <c r="A15" s="92"/>
      <c r="B15" s="187"/>
      <c r="C15" s="144"/>
      <c r="D15" s="68"/>
      <c r="E15" s="68"/>
      <c r="F15" s="188"/>
      <c r="G15" s="93"/>
    </row>
    <row r="16" spans="1:7" ht="13.5" thickBot="1">
      <c r="A16" s="94"/>
      <c r="B16" s="95"/>
      <c r="C16" s="96"/>
      <c r="D16" s="97"/>
      <c r="E16" s="73" t="s">
        <v>26</v>
      </c>
      <c r="F16" s="98">
        <f>SUM(F15:F15)</f>
        <v>0</v>
      </c>
      <c r="G16" s="99"/>
    </row>
    <row r="17" spans="1:11" ht="12.75">
      <c r="A17" s="66"/>
      <c r="B17" s="76"/>
      <c r="C17" s="100" t="s">
        <v>27</v>
      </c>
      <c r="D17" s="78"/>
      <c r="E17" s="78"/>
      <c r="F17" s="101"/>
      <c r="G17" s="81"/>
      <c r="K17" s="102"/>
    </row>
    <row r="18" spans="1:7" ht="12.75">
      <c r="A18" s="103"/>
      <c r="B18" s="104"/>
      <c r="C18" s="105" t="s">
        <v>39</v>
      </c>
      <c r="D18" s="106"/>
      <c r="E18" s="106"/>
      <c r="F18" s="107"/>
      <c r="G18" s="108"/>
    </row>
    <row r="19" spans="1:11" ht="38.25">
      <c r="A19" s="103"/>
      <c r="B19" s="109" t="s">
        <v>74</v>
      </c>
      <c r="C19" s="194" t="s">
        <v>61</v>
      </c>
      <c r="D19" s="110" t="s">
        <v>62</v>
      </c>
      <c r="E19" s="110">
        <v>1612.7</v>
      </c>
      <c r="F19" s="195">
        <f>E19*G19</f>
        <v>870.86</v>
      </c>
      <c r="G19" s="121">
        <v>0.54</v>
      </c>
      <c r="K19" s="102"/>
    </row>
    <row r="20" spans="1:7" ht="63.75">
      <c r="A20" s="103"/>
      <c r="B20" s="109" t="s">
        <v>59</v>
      </c>
      <c r="C20" s="196" t="s">
        <v>63</v>
      </c>
      <c r="D20" s="111" t="s">
        <v>62</v>
      </c>
      <c r="E20" s="110">
        <v>1612.7</v>
      </c>
      <c r="F20" s="197">
        <f>E20*G20</f>
        <v>38366.13</v>
      </c>
      <c r="G20" s="121">
        <v>23.79</v>
      </c>
    </row>
    <row r="21" spans="1:7" ht="13.5" thickBot="1">
      <c r="A21" s="69"/>
      <c r="B21" s="84"/>
      <c r="C21" s="112"/>
      <c r="D21" s="85"/>
      <c r="E21" s="113" t="s">
        <v>26</v>
      </c>
      <c r="F21" s="114">
        <f>SUM(F17:F20)</f>
        <v>39236.99</v>
      </c>
      <c r="G21" s="75"/>
    </row>
    <row r="22" spans="1:7" ht="12.75">
      <c r="A22" s="66"/>
      <c r="B22" s="76"/>
      <c r="C22" s="63" t="s">
        <v>39</v>
      </c>
      <c r="D22" s="78"/>
      <c r="E22" s="79"/>
      <c r="F22" s="80"/>
      <c r="G22" s="81"/>
    </row>
    <row r="23" spans="1:7" ht="12.75">
      <c r="A23" s="115"/>
      <c r="B23" s="116"/>
      <c r="C23" s="117" t="s">
        <v>28</v>
      </c>
      <c r="D23" s="118"/>
      <c r="E23" s="119"/>
      <c r="F23" s="120"/>
      <c r="G23" s="121"/>
    </row>
    <row r="24" spans="1:7" ht="12.75">
      <c r="A24" s="115"/>
      <c r="B24" s="116" t="s">
        <v>74</v>
      </c>
      <c r="C24" s="189" t="s">
        <v>57</v>
      </c>
      <c r="D24" s="190" t="s">
        <v>58</v>
      </c>
      <c r="E24" s="191">
        <v>2</v>
      </c>
      <c r="F24" s="192">
        <f>E24*G24</f>
        <v>3515</v>
      </c>
      <c r="G24" s="193">
        <v>1757.34</v>
      </c>
    </row>
    <row r="25" spans="1:7" ht="12.75">
      <c r="A25" s="115"/>
      <c r="B25" s="116" t="s">
        <v>59</v>
      </c>
      <c r="C25" s="82" t="s">
        <v>60</v>
      </c>
      <c r="D25" s="190" t="s">
        <v>40</v>
      </c>
      <c r="E25" s="191">
        <v>8</v>
      </c>
      <c r="F25" s="192">
        <f>E25*G25</f>
        <v>4109</v>
      </c>
      <c r="G25" s="193">
        <v>513.6</v>
      </c>
    </row>
    <row r="26" spans="1:7" ht="13.5" thickBot="1">
      <c r="A26" s="69"/>
      <c r="B26" s="84"/>
      <c r="C26" s="215"/>
      <c r="D26" s="85"/>
      <c r="E26" s="113" t="s">
        <v>26</v>
      </c>
      <c r="F26" s="98">
        <f>SUM(F24:F25)</f>
        <v>7624</v>
      </c>
      <c r="G26" s="216"/>
    </row>
    <row r="27" spans="1:7" ht="12.75">
      <c r="A27" s="66"/>
      <c r="B27" s="76"/>
      <c r="C27" s="213" t="s">
        <v>28</v>
      </c>
      <c r="D27" s="78"/>
      <c r="E27" s="83"/>
      <c r="F27" s="198"/>
      <c r="G27" s="214"/>
    </row>
    <row r="28" spans="1:7" ht="12.75">
      <c r="A28" s="115"/>
      <c r="B28" s="241" t="s">
        <v>66</v>
      </c>
      <c r="C28" s="199" t="s">
        <v>64</v>
      </c>
      <c r="D28" s="200"/>
      <c r="E28" s="200"/>
      <c r="F28" s="250">
        <v>735.86</v>
      </c>
      <c r="G28" s="193"/>
    </row>
    <row r="29" spans="1:7" ht="12.75">
      <c r="A29" s="115"/>
      <c r="B29" s="253"/>
      <c r="C29" s="201" t="s">
        <v>65</v>
      </c>
      <c r="D29" s="200" t="s">
        <v>40</v>
      </c>
      <c r="E29" s="200">
        <v>3</v>
      </c>
      <c r="F29" s="251"/>
      <c r="G29" s="193"/>
    </row>
    <row r="30" spans="1:7" ht="12.75">
      <c r="A30" s="115"/>
      <c r="B30" s="242"/>
      <c r="C30" s="199" t="s">
        <v>64</v>
      </c>
      <c r="D30" s="200"/>
      <c r="E30" s="200"/>
      <c r="F30" s="252"/>
      <c r="G30" s="193"/>
    </row>
    <row r="31" spans="1:7" ht="12.75">
      <c r="A31" s="115"/>
      <c r="B31" s="241" t="s">
        <v>70</v>
      </c>
      <c r="C31" s="211" t="s">
        <v>72</v>
      </c>
      <c r="D31" s="212" t="s">
        <v>40</v>
      </c>
      <c r="E31" s="212">
        <v>2</v>
      </c>
      <c r="F31" s="243">
        <v>582.88</v>
      </c>
      <c r="G31" s="193"/>
    </row>
    <row r="32" spans="1:7" ht="12.75">
      <c r="A32" s="115"/>
      <c r="B32" s="242"/>
      <c r="C32" s="211" t="s">
        <v>73</v>
      </c>
      <c r="D32" s="212" t="s">
        <v>40</v>
      </c>
      <c r="E32" s="212">
        <v>2</v>
      </c>
      <c r="F32" s="244"/>
      <c r="G32" s="193"/>
    </row>
    <row r="33" spans="1:7" ht="13.5" thickBot="1">
      <c r="A33" s="69"/>
      <c r="B33" s="84"/>
      <c r="C33" s="112"/>
      <c r="D33" s="85"/>
      <c r="E33" s="113" t="s">
        <v>26</v>
      </c>
      <c r="F33" s="98">
        <f>SUM(F28:F32)</f>
        <v>1319</v>
      </c>
      <c r="G33" s="75"/>
    </row>
    <row r="34" spans="1:7" ht="13.5" thickBot="1">
      <c r="A34" s="122"/>
      <c r="B34" s="123"/>
      <c r="C34" s="124"/>
      <c r="D34" s="125"/>
      <c r="E34" s="126" t="s">
        <v>29</v>
      </c>
      <c r="F34" s="127">
        <f>F33+F21+F16+F9+F13+F26</f>
        <v>61726.99</v>
      </c>
      <c r="G34" s="128"/>
    </row>
    <row r="35" spans="1:7" ht="12.75">
      <c r="A35" s="129"/>
      <c r="B35" s="130"/>
      <c r="C35" s="131"/>
      <c r="D35" s="132"/>
      <c r="E35" s="132"/>
      <c r="F35" s="133"/>
      <c r="G35" s="134"/>
    </row>
    <row r="36" spans="1:7" ht="12.75">
      <c r="A36" s="129"/>
      <c r="B36" s="130"/>
      <c r="C36" s="131"/>
      <c r="D36" s="132"/>
      <c r="E36" s="132"/>
      <c r="F36" s="133"/>
      <c r="G36" s="134"/>
    </row>
    <row r="37" spans="1:7" ht="12.75">
      <c r="A37" s="135"/>
      <c r="B37" s="136" t="s">
        <v>22</v>
      </c>
      <c r="C37" s="137"/>
      <c r="D37" s="138" t="s">
        <v>34</v>
      </c>
      <c r="E37" s="138"/>
      <c r="F37" s="139"/>
      <c r="G37" s="140"/>
    </row>
    <row r="38" spans="1:7" ht="12.75">
      <c r="A38" s="129"/>
      <c r="B38" s="130"/>
      <c r="C38" s="131"/>
      <c r="D38" s="132"/>
      <c r="E38" s="132"/>
      <c r="F38" s="133"/>
      <c r="G38" s="134"/>
    </row>
    <row r="39" ht="12.75">
      <c r="A39" s="45"/>
    </row>
    <row r="40" ht="12.75">
      <c r="A40" s="45"/>
    </row>
    <row r="41" ht="12.75">
      <c r="A41" s="45"/>
    </row>
    <row r="42" ht="12.75">
      <c r="A42" s="45"/>
    </row>
    <row r="43" ht="12.75">
      <c r="A43" s="45"/>
    </row>
    <row r="44" ht="12.75">
      <c r="A44" s="45"/>
    </row>
    <row r="45" ht="12.75">
      <c r="A45" s="45"/>
    </row>
    <row r="46" ht="12.75">
      <c r="A46" s="45"/>
    </row>
    <row r="47" ht="12.75">
      <c r="A47" s="45"/>
    </row>
    <row r="48" ht="12.75">
      <c r="A48" s="45"/>
    </row>
  </sheetData>
  <mergeCells count="7">
    <mergeCell ref="B31:B32"/>
    <mergeCell ref="F31:F32"/>
    <mergeCell ref="A1:G1"/>
    <mergeCell ref="A2:G2"/>
    <mergeCell ref="A3:G3"/>
    <mergeCell ref="F28:F30"/>
    <mergeCell ref="B28:B30"/>
  </mergeCells>
  <printOptions/>
  <pageMargins left="0.4330708661417323" right="0" top="0.3543307086614173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2017-01-17T11:28:35Z</cp:lastPrinted>
  <dcterms:created xsi:type="dcterms:W3CDTF">2010-11-29T02:37:01Z</dcterms:created>
  <dcterms:modified xsi:type="dcterms:W3CDTF">2017-01-17T11:28:48Z</dcterms:modified>
  <cp:category/>
  <cp:version/>
  <cp:contentType/>
  <cp:contentStatus/>
</cp:coreProperties>
</file>