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8" sheetId="4" r:id="rId1"/>
    <sheet name="работы" sheetId="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<sst xmlns="http://schemas.openxmlformats.org/spreadsheetml/2006/main" count="168" uniqueCount="108">
  <si>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</si>
  <si>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</si>
  <si>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</si>
  <si>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</si>
  <si>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</si>
  <si>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</si>
  <si>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</si>
  <si>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</si>
  <si>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</si>
  <si>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</si>
  <si>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</si>
  <si>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</si>
  <si>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</si>
  <si>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</si>
  <si>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</si>
  <si>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</si>
  <si>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</si>
  <si>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</si>
  <si>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</si>
  <si>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</si>
  <si>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</si>
  <si>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</si>
  <si>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</si>
  <si>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</si>
  <si>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</si>
  <si>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</si>
  <si>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</si>
  <si>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</si>
  <si>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</si>
  <si>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</si>
  <si>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</si>
  <si>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</si>
  <si>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</si>
  <si>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</si>
  <si>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май</t>
  </si>
  <si>
    <t>м2</t>
  </si>
  <si>
    <t>июль</t>
  </si>
  <si>
    <t>м</t>
  </si>
  <si>
    <t>Всего:</t>
  </si>
  <si>
    <t>Техническое обслуживание</t>
  </si>
  <si>
    <t>март</t>
  </si>
  <si>
    <t>шт</t>
  </si>
  <si>
    <t>апрель</t>
  </si>
  <si>
    <t>Сантехнические работы</t>
  </si>
  <si>
    <t>ноябрь</t>
  </si>
  <si>
    <t>июнь</t>
  </si>
  <si>
    <t>октябрь</t>
  </si>
  <si>
    <t xml:space="preserve">Благоустройство </t>
  </si>
  <si>
    <t>Электротехнические работы</t>
  </si>
  <si>
    <t>август</t>
  </si>
  <si>
    <t>сентябрь</t>
  </si>
  <si>
    <t>ИТОГО:</t>
  </si>
  <si>
    <t>январь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</si>
  <si>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</si>
  <si>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</si>
  <si>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</si>
  <si>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</si>
  <si>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</si>
  <si>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Улица Республики, дом 8</t>
  </si>
  <si>
    <t>за 2016г.</t>
  </si>
  <si>
    <r>
      <t xml:space="preserve">ул. Республики, д.8-  </t>
    </r>
    <r>
      <rPr>
        <b/>
        <sz val="20"/>
        <color indexed="10"/>
        <rFont val="Arial Cyr"/>
        <family val="2"/>
      </rPr>
      <t>ООО "Статус 2"</t>
    </r>
  </si>
  <si>
    <t>Замена контргайки.</t>
  </si>
  <si>
    <t>Промывка,,прочистка , отогрев системы ХВС, ГВС</t>
  </si>
  <si>
    <t>отогрели развоздушилиф100</t>
  </si>
  <si>
    <t>м.п.</t>
  </si>
  <si>
    <t>Очистка канализационной сети внутренней</t>
  </si>
  <si>
    <t>шт.</t>
  </si>
  <si>
    <t>Пробки радиаторные</t>
  </si>
  <si>
    <t>Востановление системы ТВС.</t>
  </si>
  <si>
    <t>перепаковали контрогайку</t>
  </si>
  <si>
    <t>Прочистка труб внутренней канализации диаметром 50-150 мм.</t>
  </si>
  <si>
    <t>Установка заглушек .</t>
  </si>
  <si>
    <t>Замена резьбы ф 40 мм</t>
  </si>
  <si>
    <t>Замена контрогайки ф 40 мм</t>
  </si>
  <si>
    <t>Замена муфты ф 40 мм</t>
  </si>
  <si>
    <t>Огрунтовка металлических поверхностей за один раз грунтовкой ГФ-021</t>
  </si>
  <si>
    <t>Ревизия задвижек с заменой набивки сальников.</t>
  </si>
  <si>
    <t>Смена ламп</t>
  </si>
  <si>
    <t>Замена лампа VARTON 12w  Е-27</t>
  </si>
  <si>
    <t>Замена ламп  энергосберегающих.</t>
  </si>
  <si>
    <t>Герметизация меж.этажного шва рубероидом</t>
  </si>
  <si>
    <t>1</t>
  </si>
  <si>
    <t>0.5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</si>
  <si>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</si>
  <si>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</si>
  <si>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 состояния электрооборудования</t>
  </si>
  <si>
    <t>под.</t>
  </si>
  <si>
    <t>Очистка этажного щитка от пыли.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</si>
  <si>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</si>
  <si>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</si>
  <si>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Смена дверных приборов замки навесные.</t>
  </si>
  <si>
    <t>Смена дверных приборов проушины.</t>
  </si>
  <si>
    <t>Укрепление проушины на черд. люке.</t>
  </si>
  <si>
    <t>Установка пружины на входную дверь</t>
  </si>
  <si>
    <t>Установка замка на боллерную.</t>
  </si>
  <si>
    <t>декабрь</t>
  </si>
  <si>
    <t>Смена дверных приборов замки .</t>
  </si>
  <si>
    <t>Прим-ие</t>
  </si>
  <si>
    <t xml:space="preserve">Зашивка стены в тамбуре под. 2  ДВП </t>
  </si>
  <si>
    <t xml:space="preserve">Укрепление лесничного марша брусом </t>
  </si>
  <si>
    <t xml:space="preserve">Зашивка входной двери  3 под. </t>
  </si>
  <si>
    <t>О.А. Доброгорский</t>
  </si>
  <si>
    <t>Услуга организации начисления,сбора,распределения и перерасчета платежей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</si>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</sst>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3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sz val="12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sz val="10"/>
      <color indexed="8"/>
      <name val="Times New Roman"/>
      <family val="1"/>
    </font>
    <font>
      <b/>
      <i/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textRotation="90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4" fontId="16" fillId="0" borderId="38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1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4" fontId="0" fillId="0" borderId="0" xfId="0" applyNumberFormat="1"/>
    <xf numFmtId="0" fontId="2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textRotation="90" wrapText="1"/>
    </xf>
    <xf numFmtId="0" fontId="0" fillId="4" borderId="0" xfId="0" applyFill="1"/>
    <xf numFmtId="0" fontId="16" fillId="4" borderId="8" xfId="0" applyFont="1" applyFill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horizontal="center" vertical="center"/>
    </xf>
    <xf numFmtId="0" fontId="0" fillId="4" borderId="10" xfId="0" applyFill="1" applyBorder="1"/>
    <xf numFmtId="0" fontId="16" fillId="4" borderId="23" xfId="0" applyFont="1" applyFill="1" applyBorder="1" applyAlignment="1">
      <alignment horizontal="center" vertical="center" textRotation="90" wrapText="1"/>
    </xf>
    <xf numFmtId="0" fontId="19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38" xfId="0" applyFill="1" applyBorder="1" applyAlignment="1">
      <alignment horizontal="center" vertical="center"/>
    </xf>
    <xf numFmtId="4" fontId="0" fillId="4" borderId="38" xfId="0" applyNumberFormat="1" applyFill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4" borderId="41" xfId="0" applyFont="1" applyFill="1" applyBorder="1" applyAlignment="1">
      <alignment horizontal="center" wrapText="1"/>
    </xf>
    <xf numFmtId="4" fontId="0" fillId="0" borderId="38" xfId="0" applyNumberFormat="1" applyBorder="1" applyAlignment="1">
      <alignment vertical="center"/>
    </xf>
    <xf numFmtId="0" fontId="16" fillId="0" borderId="13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left" vertical="center" wrapText="1"/>
    </xf>
    <xf numFmtId="4" fontId="19" fillId="4" borderId="41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6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" fontId="20" fillId="0" borderId="41" xfId="0" applyNumberFormat="1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textRotation="90" wrapText="1"/>
    </xf>
    <xf numFmtId="0" fontId="19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" fontId="0" fillId="4" borderId="4" xfId="0" applyNumberForma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vertical="top" wrapText="1"/>
    </xf>
    <xf numFmtId="0" fontId="19" fillId="4" borderId="33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4" fontId="0" fillId="4" borderId="33" xfId="0" applyNumberFormat="1" applyFill="1" applyBorder="1"/>
    <xf numFmtId="0" fontId="0" fillId="4" borderId="34" xfId="0" applyFill="1" applyBorder="1"/>
    <xf numFmtId="0" fontId="24" fillId="4" borderId="9" xfId="0" applyNumberFormat="1" applyFont="1" applyFill="1" applyBorder="1" applyAlignment="1">
      <alignment horizontal="center" vertical="top" wrapText="1"/>
    </xf>
    <xf numFmtId="0" fontId="23" fillId="4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3" fillId="4" borderId="9" xfId="0" applyNumberFormat="1" applyFont="1" applyFill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24" fillId="6" borderId="9" xfId="0" applyNumberFormat="1" applyFont="1" applyFill="1" applyBorder="1" applyAlignment="1">
      <alignment horizontal="center" vertical="top" wrapText="1"/>
    </xf>
    <xf numFmtId="0" fontId="23" fillId="6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0" fontId="28" fillId="0" borderId="9" xfId="0" applyFont="1" applyBorder="1" applyAlignment="1">
      <alignment horizontal="center"/>
    </xf>
    <xf numFmtId="0" fontId="1" fillId="0" borderId="9" xfId="0" applyFont="1" applyBorder="1"/>
    <xf numFmtId="168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4" fontId="24" fillId="0" borderId="9" xfId="0" applyNumberFormat="1" applyFont="1" applyBorder="1" applyAlignment="1">
      <alignment horizontal="center" vertical="center" wrapText="1"/>
    </xf>
    <xf numFmtId="0" fontId="0" fillId="7" borderId="0" xfId="0" applyFill="1"/>
    <xf numFmtId="0" fontId="19" fillId="4" borderId="9" xfId="0" applyFont="1" applyFill="1" applyBorder="1" applyAlignment="1">
      <alignment horizontal="left" vertical="center"/>
    </xf>
    <xf numFmtId="0" fontId="26" fillId="0" borderId="9" xfId="0" applyFont="1" applyBorder="1" applyAlignment="1">
      <alignment horizontal="left" vertical="top" wrapText="1"/>
    </xf>
    <xf numFmtId="0" fontId="24" fillId="0" borderId="9" xfId="0" applyNumberFormat="1" applyFont="1" applyBorder="1" applyAlignment="1">
      <alignment horizontal="left" vertical="top" wrapText="1"/>
    </xf>
    <xf numFmtId="0" fontId="24" fillId="4" borderId="9" xfId="0" applyNumberFormat="1" applyFont="1" applyFill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3" fillId="0" borderId="9" xfId="0" applyNumberFormat="1" applyFont="1" applyBorder="1" applyAlignment="1">
      <alignment horizontal="left" vertical="top" wrapText="1"/>
    </xf>
    <xf numFmtId="0" fontId="26" fillId="4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4" fontId="0" fillId="4" borderId="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4" fontId="20" fillId="3" borderId="17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4" fontId="25" fillId="4" borderId="9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center"/>
    </xf>
    <xf numFmtId="169" fontId="1" fillId="4" borderId="9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vertical="center"/>
    </xf>
    <xf numFmtId="0" fontId="31" fillId="4" borderId="45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left" vertical="center" wrapText="1"/>
    </xf>
    <xf numFmtId="0" fontId="22" fillId="4" borderId="9" xfId="0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27" fillId="4" borderId="9" xfId="20" applyNumberFormat="1" applyFont="1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>
      <alignment horizontal="center"/>
    </xf>
    <xf numFmtId="0" fontId="16" fillId="4" borderId="22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wrapText="1"/>
    </xf>
    <xf numFmtId="0" fontId="18" fillId="4" borderId="9" xfId="0" applyFont="1" applyFill="1" applyBorder="1" applyAlignment="1">
      <alignment horizontal="center" wrapText="1"/>
    </xf>
    <xf numFmtId="4" fontId="0" fillId="4" borderId="9" xfId="0" applyNumberFormat="1" applyFill="1" applyBorder="1" applyAlignment="1">
      <alignment horizontal="center"/>
    </xf>
    <xf numFmtId="0" fontId="18" fillId="4" borderId="9" xfId="0" applyFont="1" applyFill="1" applyBorder="1" applyAlignment="1">
      <alignment vertical="top" wrapText="1"/>
    </xf>
    <xf numFmtId="0" fontId="18" fillId="4" borderId="9" xfId="0" applyFont="1" applyFill="1" applyBorder="1" applyAlignment="1">
      <alignment horizontal="left" vertical="top" wrapText="1"/>
    </xf>
    <xf numFmtId="4" fontId="0" fillId="4" borderId="0" xfId="0" applyNumberFormat="1" applyFill="1"/>
    <xf numFmtId="0" fontId="26" fillId="0" borderId="9" xfId="0" applyFont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center" textRotation="90" wrapText="1"/>
    </xf>
    <xf numFmtId="0" fontId="17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textRotation="90" wrapText="1"/>
      <protection locked="0"/>
    </xf>
    <xf numFmtId="0" fontId="9" fillId="0" borderId="47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4" fontId="2" fillId="4" borderId="14" xfId="0" applyNumberFormat="1" applyFont="1" applyFill="1" applyBorder="1" applyAlignment="1">
      <alignment horizontal="center" vertical="center"/>
    </xf>
    <xf numFmtId="4" fontId="2" fillId="4" borderId="38" xfId="0" applyNumberFormat="1" applyFont="1" applyFill="1" applyBorder="1" applyAlignment="1">
      <alignment horizontal="center" vertical="center"/>
    </xf>
    <xf numFmtId="4" fontId="2" fillId="4" borderId="41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38" xfId="0" applyFont="1" applyFill="1" applyBorder="1" applyAlignment="1">
      <alignment horizontal="left" vertical="center"/>
    </xf>
    <xf numFmtId="0" fontId="19" fillId="4" borderId="41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41" xfId="0" applyNumberFormat="1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44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H50" sqref="H50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3" t="s">
        <v>53</v>
      </c>
      <c r="L2" s="233"/>
      <c r="M2" s="233"/>
      <c r="N2" s="233"/>
    </row>
    <row r="3" spans="11:14" ht="15.75">
      <c r="K3" s="233" t="s">
        <v>54</v>
      </c>
      <c r="L3" s="233"/>
      <c r="M3" s="233"/>
      <c r="N3" s="233"/>
    </row>
    <row r="4" spans="11:14" ht="15.75">
      <c r="K4" s="233" t="s">
        <v>55</v>
      </c>
      <c r="L4" s="233"/>
      <c r="M4" s="233"/>
      <c r="N4" s="233"/>
    </row>
    <row r="7" spans="1:15" s="3" customFormat="1" ht="15.75">
      <c r="A7" s="313" t="s">
        <v>103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</row>
    <row r="8" spans="1:15" ht="18.75">
      <c r="A8" s="314" t="s">
        <v>58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</row>
    <row r="9" spans="1:15" ht="19.5" thickBot="1">
      <c r="A9" s="4" t="s">
        <v>0</v>
      </c>
      <c r="B9" s="138"/>
      <c r="C9" s="138"/>
      <c r="E9" s="137">
        <v>1150.4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315" t="s">
        <v>1</v>
      </c>
      <c r="B10" s="317" t="s">
        <v>2</v>
      </c>
      <c r="C10" s="320" t="s">
        <v>3</v>
      </c>
      <c r="D10" s="368" t="s">
        <v>102</v>
      </c>
      <c r="E10" s="320" t="s">
        <v>4</v>
      </c>
      <c r="F10" s="322" t="s">
        <v>5</v>
      </c>
      <c r="G10" s="324" t="s">
        <v>6</v>
      </c>
      <c r="H10" s="324"/>
      <c r="I10" s="324"/>
      <c r="J10" s="325"/>
      <c r="K10" s="322" t="s">
        <v>7</v>
      </c>
      <c r="L10" s="326" t="s">
        <v>6</v>
      </c>
      <c r="M10" s="326"/>
      <c r="N10" s="326"/>
      <c r="O10" s="327"/>
    </row>
    <row r="11" spans="1:15" s="5" customFormat="1" ht="37.5" customHeight="1">
      <c r="A11" s="316"/>
      <c r="B11" s="318"/>
      <c r="C11" s="321"/>
      <c r="D11" s="369"/>
      <c r="E11" s="321"/>
      <c r="F11" s="323"/>
      <c r="G11" s="328" t="s">
        <v>8</v>
      </c>
      <c r="H11" s="328" t="s">
        <v>9</v>
      </c>
      <c r="I11" s="328" t="s">
        <v>10</v>
      </c>
      <c r="J11" s="329" t="s">
        <v>11</v>
      </c>
      <c r="K11" s="323"/>
      <c r="L11" s="330" t="s">
        <v>24</v>
      </c>
      <c r="M11" s="328" t="s">
        <v>12</v>
      </c>
      <c r="N11" s="330" t="s">
        <v>25</v>
      </c>
      <c r="O11" s="329" t="s">
        <v>13</v>
      </c>
    </row>
    <row r="12" spans="1:15" s="5" customFormat="1" ht="44.25" customHeight="1" thickBot="1">
      <c r="A12" s="316"/>
      <c r="B12" s="319"/>
      <c r="C12" s="321"/>
      <c r="D12" s="370"/>
      <c r="E12" s="321"/>
      <c r="F12" s="323"/>
      <c r="G12" s="328"/>
      <c r="H12" s="328"/>
      <c r="I12" s="328"/>
      <c r="J12" s="329"/>
      <c r="K12" s="323"/>
      <c r="L12" s="330"/>
      <c r="M12" s="328"/>
      <c r="N12" s="330"/>
      <c r="O12" s="329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32.62</v>
      </c>
      <c r="D31" s="114">
        <v>1.35</v>
      </c>
      <c r="E31" s="113">
        <f>F31+K31</f>
        <v>31.27</v>
      </c>
      <c r="F31" s="113">
        <f>G31+H31+I31+J31</f>
        <v>16.54</v>
      </c>
      <c r="G31" s="115">
        <f>8.62-0.37</f>
        <v>8.25</v>
      </c>
      <c r="H31" s="116">
        <v>5.86</v>
      </c>
      <c r="I31" s="116">
        <v>2</v>
      </c>
      <c r="J31" s="116">
        <v>0.43</v>
      </c>
      <c r="K31" s="113">
        <f>L31+M31+N31+O31</f>
        <v>14.73</v>
      </c>
      <c r="L31" s="115">
        <v>2.12</v>
      </c>
      <c r="M31" s="116">
        <v>9.6</v>
      </c>
      <c r="N31" s="116">
        <v>0.35</v>
      </c>
      <c r="O31" s="117">
        <v>2.66</v>
      </c>
    </row>
    <row r="32" spans="1:15" ht="24.75" customHeight="1" thickBot="1">
      <c r="A32" s="16" t="s">
        <v>104</v>
      </c>
      <c r="B32" s="17">
        <v>1</v>
      </c>
      <c r="C32" s="80">
        <f>C31*E9*12</f>
        <v>450312.6</v>
      </c>
      <c r="D32" s="19">
        <f>D31*E9*11</f>
        <v>17083</v>
      </c>
      <c r="E32" s="63">
        <f>F32+K32</f>
        <v>431677</v>
      </c>
      <c r="F32" s="63">
        <f>G32+H32+I32+J32</f>
        <v>228332</v>
      </c>
      <c r="G32" s="81">
        <f>G31/C31*C32</f>
        <v>113890</v>
      </c>
      <c r="H32" s="22">
        <f>H31/C31*C32</f>
        <v>80896</v>
      </c>
      <c r="I32" s="22">
        <f>I31/C31*C32</f>
        <v>27610</v>
      </c>
      <c r="J32" s="23">
        <f>J31/C31*C32</f>
        <v>5936</v>
      </c>
      <c r="K32" s="134">
        <f>L32+M32+N32+O32</f>
        <v>203345</v>
      </c>
      <c r="L32" s="82">
        <f>L31/C31*C32</f>
        <v>29266</v>
      </c>
      <c r="M32" s="25">
        <f>M31/C31*C32</f>
        <v>132526</v>
      </c>
      <c r="N32" s="25">
        <f>N31/C31*C32</f>
        <v>4832</v>
      </c>
      <c r="O32" s="26">
        <f>O31/C31*C32</f>
        <v>36721</v>
      </c>
    </row>
    <row r="33" spans="1:15" ht="26.25" customHeight="1" thickBot="1">
      <c r="A33" s="126" t="s">
        <v>105</v>
      </c>
      <c r="B33" s="127">
        <f>(C33/C32)%*100</f>
        <v>0.6908</v>
      </c>
      <c r="C33" s="128">
        <v>311081.8</v>
      </c>
      <c r="D33" s="129">
        <f>D31/C31*C33</f>
        <v>12874</v>
      </c>
      <c r="E33" s="130">
        <f>F33+K33</f>
        <v>298207</v>
      </c>
      <c r="F33" s="130">
        <f>G33+H33+I33+J33</f>
        <v>157734</v>
      </c>
      <c r="G33" s="131">
        <f>G31/C31*C33</f>
        <v>78676</v>
      </c>
      <c r="H33" s="132">
        <f>H31/C31*C33</f>
        <v>55884</v>
      </c>
      <c r="I33" s="132">
        <f>I31/C31*C33</f>
        <v>19073</v>
      </c>
      <c r="J33" s="133">
        <f>J31/C31*C33</f>
        <v>4101</v>
      </c>
      <c r="K33" s="135">
        <f aca="true" t="shared" si="0" ref="K33:K35">L33+M33+N33+O33</f>
        <v>140473</v>
      </c>
      <c r="L33" s="131">
        <f>L31/C31*C33</f>
        <v>20217</v>
      </c>
      <c r="M33" s="132">
        <f>M31/C31*C33</f>
        <v>91551</v>
      </c>
      <c r="N33" s="132">
        <f>N31/C31*C33</f>
        <v>3338</v>
      </c>
      <c r="O33" s="133">
        <f>O31/C31*C33</f>
        <v>25367</v>
      </c>
    </row>
    <row r="34" spans="1:15" ht="34.5" customHeight="1" thickBot="1">
      <c r="A34" s="119" t="s">
        <v>106</v>
      </c>
      <c r="B34" s="120"/>
      <c r="C34" s="121">
        <f>D34+E34</f>
        <v>324896</v>
      </c>
      <c r="D34" s="122">
        <f>D32</f>
        <v>17083</v>
      </c>
      <c r="E34" s="121">
        <f>F34+K34</f>
        <v>307813</v>
      </c>
      <c r="F34" s="121">
        <f>G34+H34+I34+J34</f>
        <v>104468</v>
      </c>
      <c r="G34" s="123">
        <f>15553.04+4141.44</f>
        <v>19694</v>
      </c>
      <c r="H34" s="124">
        <f>42903.46+27989.24</f>
        <v>70893</v>
      </c>
      <c r="I34" s="124">
        <f>5527.42+8354</f>
        <v>13881</v>
      </c>
      <c r="J34" s="125"/>
      <c r="K34" s="136">
        <f t="shared" si="0"/>
        <v>203345</v>
      </c>
      <c r="L34" s="123">
        <f aca="true" t="shared" si="1" ref="L34:O34">L32</f>
        <v>29266</v>
      </c>
      <c r="M34" s="124">
        <f t="shared" si="1"/>
        <v>132526</v>
      </c>
      <c r="N34" s="124">
        <f t="shared" si="1"/>
        <v>4832</v>
      </c>
      <c r="O34" s="125">
        <f t="shared" si="1"/>
        <v>36721</v>
      </c>
    </row>
    <row r="35" spans="1:15" ht="24.75" customHeight="1" thickBot="1">
      <c r="A35" s="69" t="s">
        <v>15</v>
      </c>
      <c r="B35" s="70"/>
      <c r="C35" s="83">
        <f>C34-C33</f>
        <v>13814</v>
      </c>
      <c r="D35" s="40">
        <f>D34-D33</f>
        <v>4209</v>
      </c>
      <c r="E35" s="83">
        <f>F35+K35</f>
        <v>9606</v>
      </c>
      <c r="F35" s="83">
        <f>G35+H35+I35+J35</f>
        <v>-53266</v>
      </c>
      <c r="G35" s="84">
        <f>G34-G33</f>
        <v>-58982</v>
      </c>
      <c r="H35" s="40">
        <f>H34-H33</f>
        <v>15009</v>
      </c>
      <c r="I35" s="40">
        <f>I34-I33</f>
        <v>-5192</v>
      </c>
      <c r="J35" s="72">
        <f>J34-J33</f>
        <v>-4101</v>
      </c>
      <c r="K35" s="234">
        <f t="shared" si="0"/>
        <v>62872</v>
      </c>
      <c r="L35" s="85">
        <f>L34-L33</f>
        <v>9049</v>
      </c>
      <c r="M35" s="86">
        <f aca="true" t="shared" si="2" ref="M35:O35">M34-M33</f>
        <v>40975</v>
      </c>
      <c r="N35" s="86">
        <f t="shared" si="2"/>
        <v>1494</v>
      </c>
      <c r="O35" s="109">
        <f t="shared" si="2"/>
        <v>11354</v>
      </c>
    </row>
    <row r="36" spans="1:15" s="2" customFormat="1" ht="27" customHeight="1" thickBot="1">
      <c r="A36" s="334" t="s">
        <v>107</v>
      </c>
      <c r="B36" s="335"/>
      <c r="C36" s="335"/>
      <c r="D36" s="335"/>
      <c r="E36" s="336">
        <v>138878.73</v>
      </c>
      <c r="F36" s="337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38" t="s">
        <v>16</v>
      </c>
      <c r="B38" s="341" t="s">
        <v>17</v>
      </c>
      <c r="C38" s="331"/>
      <c r="D38" s="333"/>
      <c r="E38" s="331"/>
      <c r="F38" s="331"/>
      <c r="G38" s="332"/>
      <c r="H38" s="332"/>
      <c r="I38" s="332"/>
      <c r="J38" s="332"/>
      <c r="K38" s="331"/>
      <c r="L38" s="332"/>
      <c r="M38" s="332"/>
      <c r="N38" s="332"/>
      <c r="O38" s="332"/>
    </row>
    <row r="39" spans="1:15" s="2" customFormat="1" ht="12.75" customHeight="1" hidden="1">
      <c r="A39" s="339"/>
      <c r="B39" s="342"/>
      <c r="C39" s="331"/>
      <c r="D39" s="333"/>
      <c r="E39" s="331"/>
      <c r="F39" s="331"/>
      <c r="G39" s="333"/>
      <c r="H39" s="333"/>
      <c r="I39" s="333"/>
      <c r="J39" s="333"/>
      <c r="K39" s="331"/>
      <c r="L39" s="333"/>
      <c r="M39" s="333"/>
      <c r="N39" s="333"/>
      <c r="O39" s="333"/>
    </row>
    <row r="40" spans="1:15" s="89" customFormat="1" ht="60" customHeight="1" hidden="1">
      <c r="A40" s="340"/>
      <c r="B40" s="343"/>
      <c r="C40" s="331"/>
      <c r="D40" s="333"/>
      <c r="E40" s="331"/>
      <c r="F40" s="331"/>
      <c r="G40" s="333"/>
      <c r="H40" s="333"/>
      <c r="I40" s="333"/>
      <c r="J40" s="333"/>
      <c r="K40" s="331"/>
      <c r="L40" s="333"/>
      <c r="M40" s="333"/>
      <c r="N40" s="333"/>
      <c r="O40" s="333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101</v>
      </c>
      <c r="L50" s="110"/>
    </row>
    <row r="52" spans="2:8" ht="12.75">
      <c r="B52" s="1" t="s">
        <v>56</v>
      </c>
      <c r="H52" s="1" t="s">
        <v>57</v>
      </c>
    </row>
  </sheetData>
  <mergeCells count="38">
    <mergeCell ref="F38:F40"/>
    <mergeCell ref="A36:D36"/>
    <mergeCell ref="E36:F36"/>
    <mergeCell ref="I39:I40"/>
    <mergeCell ref="J39:J40"/>
    <mergeCell ref="A38:A40"/>
    <mergeCell ref="B38:B40"/>
    <mergeCell ref="C38:C40"/>
    <mergeCell ref="D38:D40"/>
    <mergeCell ref="E38:E40"/>
    <mergeCell ref="G38:J38"/>
    <mergeCell ref="M11:M12"/>
    <mergeCell ref="N11:N12"/>
    <mergeCell ref="O11:O12"/>
    <mergeCell ref="M39:M40"/>
    <mergeCell ref="N39:N40"/>
    <mergeCell ref="O39:O40"/>
    <mergeCell ref="K38:K40"/>
    <mergeCell ref="L38:O38"/>
    <mergeCell ref="G39:G40"/>
    <mergeCell ref="H39:H40"/>
    <mergeCell ref="L39:L40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 topLeftCell="A40">
      <selection activeCell="F73" sqref="F73"/>
    </sheetView>
  </sheetViews>
  <sheetFormatPr defaultColWidth="9.00390625" defaultRowHeight="12.75"/>
  <cols>
    <col min="1" max="1" width="6.25390625" style="227" customWidth="1"/>
    <col min="2" max="2" width="8.875" style="228" customWidth="1"/>
    <col min="3" max="3" width="43.875" style="229" customWidth="1"/>
    <col min="4" max="4" width="7.875" style="230" customWidth="1"/>
    <col min="5" max="5" width="10.00390625" style="230" customWidth="1"/>
    <col min="6" max="6" width="11.375" style="231" customWidth="1"/>
    <col min="7" max="7" width="9.625" style="232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1" spans="1:7" ht="12.75">
      <c r="A1" s="206"/>
      <c r="B1" s="207"/>
      <c r="C1" s="208"/>
      <c r="D1" s="209"/>
      <c r="E1" s="209"/>
      <c r="F1" s="210"/>
      <c r="G1" s="211"/>
    </row>
    <row r="2" spans="1:7" s="167" customFormat="1" ht="15.75">
      <c r="A2" s="344" t="s">
        <v>26</v>
      </c>
      <c r="B2" s="344"/>
      <c r="C2" s="344"/>
      <c r="D2" s="344"/>
      <c r="E2" s="344"/>
      <c r="F2" s="344"/>
      <c r="G2" s="344"/>
    </row>
    <row r="3" spans="1:7" s="167" customFormat="1" ht="18.75" thickBot="1">
      <c r="A3" s="345" t="s">
        <v>59</v>
      </c>
      <c r="B3" s="345"/>
      <c r="C3" s="345"/>
      <c r="D3" s="345"/>
      <c r="E3" s="345"/>
      <c r="F3" s="345"/>
      <c r="G3" s="345"/>
    </row>
    <row r="4" spans="1:7" s="265" customFormat="1" ht="27" thickBot="1">
      <c r="A4" s="365" t="s">
        <v>60</v>
      </c>
      <c r="B4" s="366"/>
      <c r="C4" s="366"/>
      <c r="D4" s="366"/>
      <c r="E4" s="366"/>
      <c r="F4" s="366"/>
      <c r="G4" s="367"/>
    </row>
    <row r="5" spans="1:7" ht="13.5" thickBot="1">
      <c r="A5" s="139"/>
      <c r="B5" s="140"/>
      <c r="C5" s="141"/>
      <c r="D5" s="142"/>
      <c r="E5" s="142"/>
      <c r="F5" s="143"/>
      <c r="G5" s="144"/>
    </row>
    <row r="6" spans="1:7" ht="13.5" thickBot="1">
      <c r="A6" s="256" t="s">
        <v>27</v>
      </c>
      <c r="B6" s="257" t="s">
        <v>28</v>
      </c>
      <c r="C6" s="145" t="s">
        <v>29</v>
      </c>
      <c r="D6" s="258" t="s">
        <v>30</v>
      </c>
      <c r="E6" s="259" t="s">
        <v>31</v>
      </c>
      <c r="F6" s="260" t="s">
        <v>32</v>
      </c>
      <c r="G6" s="261" t="s">
        <v>97</v>
      </c>
    </row>
    <row r="7" spans="1:7" ht="12.75">
      <c r="A7" s="146"/>
      <c r="B7" s="147"/>
      <c r="C7" s="148" t="s">
        <v>33</v>
      </c>
      <c r="D7" s="149"/>
      <c r="E7" s="149"/>
      <c r="F7" s="150"/>
      <c r="G7" s="151"/>
    </row>
    <row r="8" spans="1:7" s="167" customFormat="1" ht="12.75">
      <c r="A8" s="311"/>
      <c r="B8" s="349" t="s">
        <v>40</v>
      </c>
      <c r="C8" s="301" t="s">
        <v>90</v>
      </c>
      <c r="D8" s="302" t="s">
        <v>41</v>
      </c>
      <c r="E8" s="302">
        <v>3</v>
      </c>
      <c r="F8" s="362">
        <v>5731.33</v>
      </c>
      <c r="G8" s="303"/>
    </row>
    <row r="9" spans="1:7" s="167" customFormat="1" ht="18" customHeight="1">
      <c r="A9" s="311"/>
      <c r="B9" s="349"/>
      <c r="C9" s="301" t="s">
        <v>91</v>
      </c>
      <c r="D9" s="302" t="s">
        <v>41</v>
      </c>
      <c r="E9" s="302">
        <v>4</v>
      </c>
      <c r="F9" s="363"/>
      <c r="G9" s="303"/>
    </row>
    <row r="10" spans="1:7" s="167" customFormat="1" ht="31.5">
      <c r="A10" s="311"/>
      <c r="B10" s="312" t="s">
        <v>36</v>
      </c>
      <c r="C10" s="304" t="s">
        <v>80</v>
      </c>
      <c r="D10" s="305" t="s">
        <v>35</v>
      </c>
      <c r="E10" s="255">
        <v>3.5</v>
      </c>
      <c r="F10" s="306">
        <v>1023.28</v>
      </c>
      <c r="G10" s="303"/>
    </row>
    <row r="11" spans="1:7" s="167" customFormat="1" ht="15.75">
      <c r="A11" s="311"/>
      <c r="B11" s="349" t="s">
        <v>50</v>
      </c>
      <c r="C11" s="307" t="s">
        <v>98</v>
      </c>
      <c r="D11" s="262" t="s">
        <v>35</v>
      </c>
      <c r="E11" s="255" t="s">
        <v>81</v>
      </c>
      <c r="F11" s="346">
        <v>1916.75</v>
      </c>
      <c r="G11" s="303"/>
    </row>
    <row r="12" spans="1:7" s="167" customFormat="1" ht="15.75">
      <c r="A12" s="311"/>
      <c r="B12" s="349"/>
      <c r="C12" s="307" t="s">
        <v>99</v>
      </c>
      <c r="D12" s="262" t="s">
        <v>64</v>
      </c>
      <c r="E12" s="255" t="s">
        <v>81</v>
      </c>
      <c r="F12" s="347"/>
      <c r="G12" s="303"/>
    </row>
    <row r="13" spans="1:7" s="167" customFormat="1" ht="15.75">
      <c r="A13" s="311"/>
      <c r="B13" s="349"/>
      <c r="C13" s="307" t="s">
        <v>100</v>
      </c>
      <c r="D13" s="262" t="s">
        <v>35</v>
      </c>
      <c r="E13" s="255" t="s">
        <v>82</v>
      </c>
      <c r="F13" s="348"/>
      <c r="G13" s="303"/>
    </row>
    <row r="14" spans="1:7" s="167" customFormat="1" ht="20.25" customHeight="1">
      <c r="A14" s="311"/>
      <c r="B14" s="349" t="s">
        <v>44</v>
      </c>
      <c r="C14" s="308" t="s">
        <v>92</v>
      </c>
      <c r="D14" s="262" t="s">
        <v>41</v>
      </c>
      <c r="E14" s="262">
        <v>1</v>
      </c>
      <c r="F14" s="346">
        <v>4007.94</v>
      </c>
      <c r="G14" s="303"/>
    </row>
    <row r="15" spans="1:7" s="167" customFormat="1" ht="20.25" customHeight="1">
      <c r="A15" s="311"/>
      <c r="B15" s="349"/>
      <c r="C15" s="307" t="s">
        <v>93</v>
      </c>
      <c r="D15" s="262" t="s">
        <v>41</v>
      </c>
      <c r="E15" s="262">
        <v>1</v>
      </c>
      <c r="F15" s="347"/>
      <c r="G15" s="303"/>
    </row>
    <row r="16" spans="1:7" s="167" customFormat="1" ht="15.75">
      <c r="A16" s="311"/>
      <c r="B16" s="349"/>
      <c r="C16" s="307" t="s">
        <v>94</v>
      </c>
      <c r="D16" s="262" t="s">
        <v>41</v>
      </c>
      <c r="E16" s="262">
        <v>2</v>
      </c>
      <c r="F16" s="348"/>
      <c r="G16" s="303"/>
    </row>
    <row r="17" spans="1:7" s="167" customFormat="1" ht="15.75">
      <c r="A17" s="311"/>
      <c r="B17" s="349" t="s">
        <v>95</v>
      </c>
      <c r="C17" s="301" t="s">
        <v>96</v>
      </c>
      <c r="D17" s="262" t="s">
        <v>41</v>
      </c>
      <c r="E17" s="302">
        <v>1</v>
      </c>
      <c r="F17" s="362">
        <v>2873.74</v>
      </c>
      <c r="G17" s="303"/>
    </row>
    <row r="18" spans="1:10" s="167" customFormat="1" ht="15.75">
      <c r="A18" s="311"/>
      <c r="B18" s="349"/>
      <c r="C18" s="301" t="s">
        <v>91</v>
      </c>
      <c r="D18" s="262" t="s">
        <v>41</v>
      </c>
      <c r="E18" s="302">
        <v>2</v>
      </c>
      <c r="F18" s="364"/>
      <c r="G18" s="303"/>
      <c r="J18" s="309"/>
    </row>
    <row r="19" spans="1:7" ht="13.5" thickBot="1">
      <c r="A19" s="152"/>
      <c r="B19" s="153"/>
      <c r="C19" s="154"/>
      <c r="D19" s="155"/>
      <c r="E19" s="156" t="s">
        <v>38</v>
      </c>
      <c r="F19" s="157">
        <f>SUM(F8:F18)</f>
        <v>15553.04</v>
      </c>
      <c r="G19" s="158"/>
    </row>
    <row r="20" spans="1:7" ht="12.75">
      <c r="A20" s="146"/>
      <c r="B20" s="278"/>
      <c r="C20" s="159" t="s">
        <v>39</v>
      </c>
      <c r="D20" s="281"/>
      <c r="E20" s="160"/>
      <c r="F20" s="161"/>
      <c r="G20" s="162"/>
    </row>
    <row r="21" spans="1:7" s="167" customFormat="1" ht="21" customHeight="1">
      <c r="A21" s="166"/>
      <c r="B21" s="295" t="s">
        <v>34</v>
      </c>
      <c r="C21" s="296" t="s">
        <v>83</v>
      </c>
      <c r="D21" s="290" t="s">
        <v>35</v>
      </c>
      <c r="E21" s="290">
        <v>1150.4</v>
      </c>
      <c r="F21" s="280">
        <f>E21*1.8</f>
        <v>2070.72</v>
      </c>
      <c r="G21" s="298">
        <v>1.8</v>
      </c>
    </row>
    <row r="22" spans="1:7" s="167" customFormat="1" ht="26.25" customHeight="1">
      <c r="A22" s="166"/>
      <c r="B22" s="295" t="s">
        <v>49</v>
      </c>
      <c r="C22" s="297" t="s">
        <v>84</v>
      </c>
      <c r="D22" s="290" t="s">
        <v>35</v>
      </c>
      <c r="E22" s="290">
        <v>1150.4</v>
      </c>
      <c r="F22" s="280">
        <f>E22*1.8</f>
        <v>2070.72</v>
      </c>
      <c r="G22" s="298">
        <v>1.8</v>
      </c>
    </row>
    <row r="23" spans="1:7" ht="13.5" thickBot="1">
      <c r="A23" s="152"/>
      <c r="B23" s="153"/>
      <c r="C23" s="164"/>
      <c r="D23" s="165"/>
      <c r="E23" s="156" t="s">
        <v>38</v>
      </c>
      <c r="F23" s="157">
        <f>SUM(F21:F22)</f>
        <v>4141.44</v>
      </c>
      <c r="G23" s="158"/>
    </row>
    <row r="24" spans="1:7" ht="12.75">
      <c r="A24" s="212"/>
      <c r="B24" s="236"/>
      <c r="C24" s="190" t="s">
        <v>43</v>
      </c>
      <c r="D24" s="237"/>
      <c r="E24" s="237"/>
      <c r="F24" s="238"/>
      <c r="G24" s="239"/>
    </row>
    <row r="25" spans="1:7" ht="12.75">
      <c r="A25" s="166"/>
      <c r="B25" s="358" t="s">
        <v>52</v>
      </c>
      <c r="C25" s="267" t="s">
        <v>61</v>
      </c>
      <c r="D25" s="235" t="s">
        <v>41</v>
      </c>
      <c r="E25" s="310">
        <v>1</v>
      </c>
      <c r="F25" s="360">
        <v>1929.8</v>
      </c>
      <c r="G25" s="170"/>
    </row>
    <row r="26" spans="1:7" ht="18" customHeight="1">
      <c r="A26" s="166"/>
      <c r="B26" s="359"/>
      <c r="C26" s="267" t="s">
        <v>62</v>
      </c>
      <c r="D26" s="235" t="s">
        <v>37</v>
      </c>
      <c r="E26" s="310">
        <v>15</v>
      </c>
      <c r="F26" s="361"/>
      <c r="G26" s="170"/>
    </row>
    <row r="27" spans="1:7" ht="12.75">
      <c r="A27" s="166"/>
      <c r="B27" s="266" t="s">
        <v>40</v>
      </c>
      <c r="C27" s="268" t="s">
        <v>63</v>
      </c>
      <c r="D27" s="240" t="s">
        <v>64</v>
      </c>
      <c r="E27" s="241">
        <v>15</v>
      </c>
      <c r="F27" s="273">
        <v>1175.91</v>
      </c>
      <c r="G27" s="170"/>
    </row>
    <row r="28" spans="1:7" ht="12.75">
      <c r="A28" s="166"/>
      <c r="B28" s="353" t="s">
        <v>42</v>
      </c>
      <c r="C28" s="267" t="s">
        <v>65</v>
      </c>
      <c r="D28" s="242" t="s">
        <v>37</v>
      </c>
      <c r="E28" s="242">
        <v>15</v>
      </c>
      <c r="F28" s="350">
        <v>7156.07</v>
      </c>
      <c r="G28" s="170"/>
    </row>
    <row r="29" spans="1:7" ht="12.75">
      <c r="A29" s="166"/>
      <c r="B29" s="354"/>
      <c r="C29" s="267" t="s">
        <v>61</v>
      </c>
      <c r="D29" s="242" t="s">
        <v>66</v>
      </c>
      <c r="E29" s="242">
        <v>3</v>
      </c>
      <c r="F29" s="351"/>
      <c r="G29" s="170"/>
    </row>
    <row r="30" spans="1:7" ht="12.75">
      <c r="A30" s="166"/>
      <c r="B30" s="354"/>
      <c r="C30" s="267" t="s">
        <v>67</v>
      </c>
      <c r="D30" s="242" t="s">
        <v>66</v>
      </c>
      <c r="E30" s="242">
        <v>2</v>
      </c>
      <c r="F30" s="351"/>
      <c r="G30" s="170"/>
    </row>
    <row r="31" spans="1:7" ht="12.75">
      <c r="A31" s="166"/>
      <c r="B31" s="355"/>
      <c r="C31" s="267" t="s">
        <v>68</v>
      </c>
      <c r="D31" s="242" t="s">
        <v>37</v>
      </c>
      <c r="E31" s="242">
        <v>15</v>
      </c>
      <c r="F31" s="352"/>
      <c r="G31" s="170"/>
    </row>
    <row r="32" spans="1:7" ht="12.75">
      <c r="A32" s="166"/>
      <c r="B32" s="266" t="s">
        <v>34</v>
      </c>
      <c r="C32" s="269" t="s">
        <v>69</v>
      </c>
      <c r="D32" s="243" t="s">
        <v>41</v>
      </c>
      <c r="E32" s="241">
        <v>1</v>
      </c>
      <c r="F32" s="274">
        <v>225</v>
      </c>
      <c r="G32" s="170"/>
    </row>
    <row r="33" spans="1:7" ht="21">
      <c r="A33" s="166"/>
      <c r="B33" s="353" t="s">
        <v>45</v>
      </c>
      <c r="C33" s="270" t="s">
        <v>70</v>
      </c>
      <c r="D33" s="244" t="s">
        <v>37</v>
      </c>
      <c r="E33" s="244">
        <v>40</v>
      </c>
      <c r="F33" s="350">
        <v>24196.75</v>
      </c>
      <c r="G33" s="170"/>
    </row>
    <row r="34" spans="1:7" ht="12.75">
      <c r="A34" s="166"/>
      <c r="B34" s="355"/>
      <c r="C34" s="270" t="s">
        <v>71</v>
      </c>
      <c r="D34" s="244" t="s">
        <v>41</v>
      </c>
      <c r="E34" s="244">
        <v>1</v>
      </c>
      <c r="F34" s="352"/>
      <c r="G34" s="170"/>
    </row>
    <row r="35" spans="1:7" ht="12.75">
      <c r="A35" s="166"/>
      <c r="B35" s="353" t="s">
        <v>36</v>
      </c>
      <c r="C35" s="271" t="s">
        <v>72</v>
      </c>
      <c r="D35" s="245" t="s">
        <v>41</v>
      </c>
      <c r="E35" s="246">
        <v>1</v>
      </c>
      <c r="F35" s="350">
        <v>314.88</v>
      </c>
      <c r="G35" s="170"/>
    </row>
    <row r="36" spans="1:7" ht="12.75">
      <c r="A36" s="166"/>
      <c r="B36" s="354"/>
      <c r="C36" s="271" t="s">
        <v>73</v>
      </c>
      <c r="D36" s="245" t="s">
        <v>41</v>
      </c>
      <c r="E36" s="246">
        <v>1</v>
      </c>
      <c r="F36" s="351"/>
      <c r="G36" s="170"/>
    </row>
    <row r="37" spans="1:7" ht="12.75">
      <c r="A37" s="166"/>
      <c r="B37" s="355"/>
      <c r="C37" s="268" t="s">
        <v>74</v>
      </c>
      <c r="D37" s="245" t="s">
        <v>41</v>
      </c>
      <c r="E37" s="246">
        <v>1</v>
      </c>
      <c r="F37" s="352"/>
      <c r="G37" s="170"/>
    </row>
    <row r="38" spans="1:7" ht="27" customHeight="1">
      <c r="A38" s="166"/>
      <c r="B38" s="353" t="s">
        <v>49</v>
      </c>
      <c r="C38" s="272" t="s">
        <v>75</v>
      </c>
      <c r="D38" s="247" t="s">
        <v>35</v>
      </c>
      <c r="E38" s="247">
        <v>4.082</v>
      </c>
      <c r="F38" s="356">
        <v>7905.05</v>
      </c>
      <c r="G38" s="170"/>
    </row>
    <row r="39" spans="1:7" ht="16.5" customHeight="1">
      <c r="A39" s="166"/>
      <c r="B39" s="355"/>
      <c r="C39" s="272" t="s">
        <v>76</v>
      </c>
      <c r="D39" s="247" t="s">
        <v>41</v>
      </c>
      <c r="E39" s="247">
        <v>4</v>
      </c>
      <c r="F39" s="357"/>
      <c r="G39" s="170"/>
    </row>
    <row r="40" spans="1:7" ht="13.5" thickBot="1">
      <c r="A40" s="171"/>
      <c r="B40" s="172"/>
      <c r="C40" s="173"/>
      <c r="D40" s="174"/>
      <c r="E40" s="156" t="s">
        <v>38</v>
      </c>
      <c r="F40" s="157">
        <f>SUM(F25:F39)</f>
        <v>42903.46</v>
      </c>
      <c r="G40" s="175"/>
    </row>
    <row r="41" spans="1:10" ht="12.75">
      <c r="A41" s="212"/>
      <c r="B41" s="213"/>
      <c r="C41" s="194" t="s">
        <v>43</v>
      </c>
      <c r="D41" s="214"/>
      <c r="E41" s="214"/>
      <c r="F41" s="215"/>
      <c r="G41" s="216"/>
      <c r="J41" s="163"/>
    </row>
    <row r="42" spans="1:7" ht="12.75">
      <c r="A42" s="166"/>
      <c r="B42" s="279"/>
      <c r="C42" s="159" t="s">
        <v>39</v>
      </c>
      <c r="D42" s="177"/>
      <c r="E42" s="177"/>
      <c r="F42" s="178"/>
      <c r="G42" s="176"/>
    </row>
    <row r="43" spans="1:7" s="167" customFormat="1" ht="31.5" customHeight="1">
      <c r="A43" s="166"/>
      <c r="B43" s="287" t="s">
        <v>34</v>
      </c>
      <c r="C43" s="288" t="s">
        <v>88</v>
      </c>
      <c r="D43" s="289" t="s">
        <v>35</v>
      </c>
      <c r="E43" s="289">
        <v>1150.4</v>
      </c>
      <c r="F43" s="291">
        <f>E43*G43</f>
        <v>621.22</v>
      </c>
      <c r="G43" s="299">
        <v>0.54</v>
      </c>
    </row>
    <row r="44" spans="1:7" s="167" customFormat="1" ht="57.75" customHeight="1">
      <c r="A44" s="168"/>
      <c r="B44" s="287" t="s">
        <v>49</v>
      </c>
      <c r="C44" s="292" t="s">
        <v>89</v>
      </c>
      <c r="D44" s="293" t="s">
        <v>35</v>
      </c>
      <c r="E44" s="289">
        <v>1150.4</v>
      </c>
      <c r="F44" s="294">
        <f>E44*G44</f>
        <v>27368.02</v>
      </c>
      <c r="G44" s="299">
        <v>23.79</v>
      </c>
    </row>
    <row r="45" spans="1:7" ht="13.5" thickBot="1">
      <c r="A45" s="152"/>
      <c r="B45" s="153"/>
      <c r="C45" s="217"/>
      <c r="D45" s="218"/>
      <c r="E45" s="219" t="s">
        <v>38</v>
      </c>
      <c r="F45" s="157">
        <f>SUM(F43:F44)</f>
        <v>27989.24</v>
      </c>
      <c r="G45" s="220"/>
    </row>
    <row r="46" spans="1:7" ht="12.75">
      <c r="A46" s="146"/>
      <c r="B46" s="278"/>
      <c r="C46" s="180" t="s">
        <v>47</v>
      </c>
      <c r="D46" s="281"/>
      <c r="E46" s="281"/>
      <c r="F46" s="181"/>
      <c r="G46" s="162"/>
    </row>
    <row r="47" spans="1:7" ht="12.75">
      <c r="A47" s="182"/>
      <c r="B47" s="169"/>
      <c r="C47" s="183"/>
      <c r="D47" s="278"/>
      <c r="E47" s="278"/>
      <c r="F47" s="184"/>
      <c r="G47" s="185"/>
    </row>
    <row r="48" spans="1:7" ht="13.5" thickBot="1">
      <c r="A48" s="182"/>
      <c r="B48" s="277"/>
      <c r="C48" s="186"/>
      <c r="D48" s="282"/>
      <c r="E48" s="187" t="s">
        <v>38</v>
      </c>
      <c r="F48" s="157">
        <f>SUM(F47:F47)</f>
        <v>0</v>
      </c>
      <c r="G48" s="185"/>
    </row>
    <row r="49" spans="1:7" ht="12.75">
      <c r="A49" s="188"/>
      <c r="B49" s="189"/>
      <c r="C49" s="194" t="s">
        <v>48</v>
      </c>
      <c r="D49" s="221"/>
      <c r="E49" s="221"/>
      <c r="F49" s="222"/>
      <c r="G49" s="191"/>
    </row>
    <row r="50" spans="1:7" ht="12.75">
      <c r="A50" s="146"/>
      <c r="B50" s="278" t="s">
        <v>40</v>
      </c>
      <c r="C50" s="248" t="s">
        <v>77</v>
      </c>
      <c r="D50" s="249" t="s">
        <v>41</v>
      </c>
      <c r="E50" s="250">
        <v>6</v>
      </c>
      <c r="F50" s="226">
        <v>1063.03</v>
      </c>
      <c r="G50" s="191"/>
    </row>
    <row r="51" spans="1:7" ht="12.75">
      <c r="A51" s="146"/>
      <c r="B51" s="278" t="s">
        <v>42</v>
      </c>
      <c r="C51" s="248" t="s">
        <v>77</v>
      </c>
      <c r="D51" s="226" t="s">
        <v>41</v>
      </c>
      <c r="E51" s="226">
        <v>7</v>
      </c>
      <c r="F51" s="226">
        <v>1344.65</v>
      </c>
      <c r="G51" s="191"/>
    </row>
    <row r="52" spans="1:7" ht="15">
      <c r="A52" s="146"/>
      <c r="B52" s="278" t="s">
        <v>34</v>
      </c>
      <c r="C52" s="224" t="s">
        <v>78</v>
      </c>
      <c r="D52" s="251" t="s">
        <v>41</v>
      </c>
      <c r="E52" s="263">
        <v>5</v>
      </c>
      <c r="F52" s="264">
        <v>1408.02</v>
      </c>
      <c r="G52" s="191"/>
    </row>
    <row r="53" spans="1:7" ht="15">
      <c r="A53" s="146"/>
      <c r="B53" s="278" t="s">
        <v>46</v>
      </c>
      <c r="C53" s="252" t="s">
        <v>79</v>
      </c>
      <c r="D53" s="244" t="s">
        <v>41</v>
      </c>
      <c r="E53" s="253">
        <v>2</v>
      </c>
      <c r="F53" s="254">
        <v>1711.72</v>
      </c>
      <c r="G53" s="191"/>
    </row>
    <row r="54" spans="1:7" ht="13.5" thickBot="1">
      <c r="A54" s="152"/>
      <c r="B54" s="275"/>
      <c r="C54" s="223"/>
      <c r="D54" s="218"/>
      <c r="E54" s="219" t="s">
        <v>38</v>
      </c>
      <c r="F54" s="276">
        <f>SUM(F50:F53)</f>
        <v>5527.42</v>
      </c>
      <c r="G54" s="191"/>
    </row>
    <row r="55" spans="1:7" ht="12.75">
      <c r="A55" s="146"/>
      <c r="B55" s="278"/>
      <c r="C55" s="194" t="s">
        <v>48</v>
      </c>
      <c r="D55" s="195"/>
      <c r="E55" s="196"/>
      <c r="F55" s="197"/>
      <c r="G55" s="191"/>
    </row>
    <row r="56" spans="1:7" ht="12.75">
      <c r="A56" s="192"/>
      <c r="B56" s="198"/>
      <c r="C56" s="159" t="s">
        <v>39</v>
      </c>
      <c r="D56" s="282"/>
      <c r="E56" s="187"/>
      <c r="F56" s="199"/>
      <c r="G56" s="191"/>
    </row>
    <row r="57" spans="1:7" s="167" customFormat="1" ht="12.75">
      <c r="A57" s="168"/>
      <c r="B57" s="266" t="s">
        <v>34</v>
      </c>
      <c r="C57" s="283" t="s">
        <v>85</v>
      </c>
      <c r="D57" s="225" t="s">
        <v>86</v>
      </c>
      <c r="E57" s="284">
        <v>3</v>
      </c>
      <c r="F57" s="285">
        <f>E57*G57</f>
        <v>5272</v>
      </c>
      <c r="G57" s="300">
        <v>1757.34</v>
      </c>
    </row>
    <row r="58" spans="1:7" s="167" customFormat="1" ht="12.75">
      <c r="A58" s="168"/>
      <c r="B58" s="266" t="s">
        <v>49</v>
      </c>
      <c r="C58" s="286" t="s">
        <v>87</v>
      </c>
      <c r="D58" s="225" t="s">
        <v>41</v>
      </c>
      <c r="E58" s="284">
        <v>6</v>
      </c>
      <c r="F58" s="285">
        <f>E58*G58</f>
        <v>3082</v>
      </c>
      <c r="G58" s="300">
        <v>513.6</v>
      </c>
    </row>
    <row r="59" spans="1:7" ht="13.5" thickBot="1">
      <c r="A59" s="152"/>
      <c r="B59" s="153"/>
      <c r="C59" s="193"/>
      <c r="D59" s="165"/>
      <c r="E59" s="179" t="s">
        <v>38</v>
      </c>
      <c r="F59" s="157">
        <f>SUM(F57:F58)</f>
        <v>8354</v>
      </c>
      <c r="G59" s="158"/>
    </row>
    <row r="60" spans="1:7" ht="13.5" thickBot="1">
      <c r="A60" s="200"/>
      <c r="B60" s="201"/>
      <c r="C60" s="202"/>
      <c r="D60" s="201"/>
      <c r="E60" s="203" t="s">
        <v>51</v>
      </c>
      <c r="F60" s="204">
        <f>F59+F54+F48+F45+F40+F23+F19</f>
        <v>104468.6</v>
      </c>
      <c r="G60" s="205"/>
    </row>
    <row r="63" spans="1:7" ht="12.75">
      <c r="A63" s="206"/>
      <c r="B63" s="207" t="s">
        <v>21</v>
      </c>
      <c r="C63" s="208"/>
      <c r="D63" s="209" t="s">
        <v>23</v>
      </c>
      <c r="E63" s="209"/>
      <c r="F63" s="210"/>
      <c r="G63" s="211"/>
    </row>
    <row r="64" spans="1:7" ht="12.75">
      <c r="A64" s="206"/>
      <c r="B64" s="207"/>
      <c r="C64" s="208"/>
      <c r="D64" s="209"/>
      <c r="E64" s="209"/>
      <c r="F64" s="210"/>
      <c r="G64" s="211"/>
    </row>
    <row r="65" spans="1:7" ht="12.75">
      <c r="A65" s="206"/>
      <c r="B65" s="207"/>
      <c r="C65" s="208"/>
      <c r="D65" s="209"/>
      <c r="E65" s="209"/>
      <c r="F65" s="210"/>
      <c r="G65" s="211"/>
    </row>
  </sheetData>
  <mergeCells count="21">
    <mergeCell ref="F38:F39"/>
    <mergeCell ref="B38:B39"/>
    <mergeCell ref="B17:B18"/>
    <mergeCell ref="B25:B26"/>
    <mergeCell ref="F25:F26"/>
    <mergeCell ref="F17:F18"/>
    <mergeCell ref="F28:F31"/>
    <mergeCell ref="B28:B31"/>
    <mergeCell ref="F33:F34"/>
    <mergeCell ref="B33:B34"/>
    <mergeCell ref="F35:F37"/>
    <mergeCell ref="B35:B37"/>
    <mergeCell ref="A2:G2"/>
    <mergeCell ref="A3:G3"/>
    <mergeCell ref="F11:F13"/>
    <mergeCell ref="B11:B13"/>
    <mergeCell ref="F14:F16"/>
    <mergeCell ref="B14:B16"/>
    <mergeCell ref="F8:F9"/>
    <mergeCell ref="B8:B9"/>
    <mergeCell ref="A4:G4"/>
  </mergeCells>
  <printOptions/>
  <pageMargins left="0.31496062992125984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2017-01-30T10:09:09Z</cp:lastPrinted>
  <dcterms:created xsi:type="dcterms:W3CDTF">2010-11-29T02:37:01Z</dcterms:created>
  <dcterms:modified xsi:type="dcterms:W3CDTF">2017-01-30T10:24:32Z</dcterms:modified>
  <cp:category/>
  <cp:version/>
  <cp:contentType/>
  <cp:contentStatus/>
</cp:coreProperties>
</file>