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\Отчеты перед собственниками на 2016гг\Отчеты НСУ\Республики\"/>
    </mc:Choice>
  </mc:AlternateContent>
  <bookViews>
    <workbookView xWindow="0" yWindow="30" windowWidth="17520" windowHeight="8955"/>
  </bookViews>
  <sheets>
    <sheet name="9" sheetId="1" r:id="rId1"/>
    <sheet name="работы" sheetId="5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C32" i="1" l="1"/>
  <c r="F20" i="5" l="1"/>
  <c r="F19" i="5"/>
  <c r="F21" i="5" s="1"/>
  <c r="F12" i="5"/>
  <c r="F11" i="5"/>
  <c r="F13" i="5" s="1"/>
  <c r="F31" i="5"/>
  <c r="F30" i="5"/>
  <c r="F32" i="5" s="1"/>
  <c r="F16" i="5" l="1"/>
  <c r="F33" i="5" s="1"/>
  <c r="F31" i="1"/>
  <c r="D32" i="1"/>
  <c r="D34" i="1" s="1"/>
  <c r="K31" i="1"/>
  <c r="E31" i="1" l="1"/>
  <c r="C31" i="1" s="1"/>
  <c r="L32" i="1" s="1"/>
  <c r="B42" i="1"/>
  <c r="B44" i="1" s="1"/>
  <c r="B43" i="1"/>
  <c r="B41" i="1"/>
  <c r="F34" i="1"/>
  <c r="B33" i="1" l="1"/>
  <c r="N33" i="1"/>
  <c r="L33" i="1"/>
  <c r="D33" i="1"/>
  <c r="D35" i="1" s="1"/>
  <c r="B45" i="1"/>
  <c r="M33" i="1"/>
  <c r="N32" i="1"/>
  <c r="N34" i="1" s="1"/>
  <c r="O32" i="1"/>
  <c r="O34" i="1" s="1"/>
  <c r="O33" i="1"/>
  <c r="H33" i="1"/>
  <c r="H35" i="1" s="1"/>
  <c r="J33" i="1"/>
  <c r="J35" i="1" s="1"/>
  <c r="G33" i="1"/>
  <c r="I33" i="1"/>
  <c r="I35" i="1" s="1"/>
  <c r="I32" i="1"/>
  <c r="J32" i="1"/>
  <c r="H32" i="1"/>
  <c r="G32" i="1" l="1"/>
  <c r="M32" i="1"/>
  <c r="M34" i="1" s="1"/>
  <c r="M35" i="1" s="1"/>
  <c r="K33" i="1"/>
  <c r="O35" i="1"/>
  <c r="G35" i="1"/>
  <c r="F35" i="1" s="1"/>
  <c r="F33" i="1"/>
  <c r="L34" i="1"/>
  <c r="N35" i="1"/>
  <c r="F32" i="1"/>
  <c r="K32" i="1" l="1"/>
  <c r="E32" i="1" s="1"/>
  <c r="K34" i="1"/>
  <c r="E34" i="1" s="1"/>
  <c r="C34" i="1" s="1"/>
  <c r="L35" i="1"/>
  <c r="E33" i="1"/>
  <c r="C35" i="1" l="1"/>
  <c r="K35" i="1"/>
  <c r="E35" i="1" s="1"/>
</calcChain>
</file>

<file path=xl/sharedStrings.xml><?xml version="1.0" encoding="utf-8"?>
<sst xmlns="http://schemas.openxmlformats.org/spreadsheetml/2006/main" count="89" uniqueCount="67">
  <si>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</si>
  <si>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</si>
  <si>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</si>
  <si>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</si>
  <si>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</si>
  <si>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</si>
  <si>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</si>
  <si>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</si>
  <si>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</si>
  <si>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</si>
  <si>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</si>
  <si>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</si>
  <si>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</si>
  <si>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</si>
  <si>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</si>
  <si>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</si>
  <si>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</si>
  <si>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</si>
  <si>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</si>
  <si>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</si>
  <si>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</si>
  <si>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</si>
  <si>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</si>
  <si>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</si>
  <si>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</si>
  <si>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</si>
  <si>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Республики, дом 9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</si>
  <si>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</si>
  <si>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</si>
  <si>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</si>
  <si>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</si>
  <si>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</si>
  <si>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</si>
  <si>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</si>
  <si>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</si>
  <si>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май</t>
  </si>
  <si>
    <t>м2</t>
  </si>
  <si>
    <t>Всего:</t>
  </si>
  <si>
    <t>Техническое обслуживание</t>
  </si>
  <si>
    <t>шт</t>
  </si>
  <si>
    <t>Сантехнические работы</t>
  </si>
  <si>
    <t xml:space="preserve">Благоустройство </t>
  </si>
  <si>
    <t>Электротехнические работы</t>
  </si>
  <si>
    <t>август</t>
  </si>
  <si>
    <t>ИТОГО:</t>
  </si>
  <si>
    <r>
      <t xml:space="preserve">ул. Республики, д.9 -  </t>
    </r>
    <r>
      <rPr>
        <b/>
        <sz val="20"/>
        <color indexed="10"/>
        <rFont val="Arial Cyr"/>
        <charset val="204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</si>
  <si>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</si>
  <si>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</si>
  <si>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</si>
  <si>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</si>
  <si>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</si>
  <si>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</si>
  <si>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</si>
  <si>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</si>
  <si>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</si>
  <si>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</si>
  <si>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</si>
  <si>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</si>
  <si>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</si>
  <si>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Прим-ие</t>
  </si>
  <si>
    <t>ПРОСРОЧЕННАЯ ЗАДОЛЖЕННОСТЬ  ПО ОПЛАТЕ ЖКУ
на 01.01.2017г. составляет: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</si>
  <si>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</si>
  <si>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</si>
  <si>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</si>
  <si>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Отчет Обслуживающей организации ООО " Статус2"  по выполнению работ по содержанию и текущему ремонту жилого фонда, 2016г.</t>
  </si>
  <si>
    <t>О.А. Доброгорский</t>
  </si>
  <si>
    <t>Услуга организации начисления,сбора,распределения и перерасчета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</si>
</sst>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3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Verdana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>
      <alignment vertical="top"/>
      <protection locked="0"/>
    </xf>
  </cellStyleXfs>
  <cellXfs count="3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30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4" fontId="19" fillId="0" borderId="4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0" xfId="0" applyNumberFormat="1"/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wrapText="1"/>
    </xf>
    <xf numFmtId="4" fontId="0" fillId="4" borderId="47" xfId="0" applyNumberFormat="1" applyFill="1" applyBorder="1"/>
    <xf numFmtId="0" fontId="0" fillId="4" borderId="48" xfId="0" applyFill="1" applyBorder="1"/>
    <xf numFmtId="0" fontId="0" fillId="4" borderId="0" xfId="0" applyFill="1"/>
    <xf numFmtId="0" fontId="15" fillId="4" borderId="8" xfId="0" applyFont="1" applyFill="1" applyBorder="1" applyAlignment="1">
      <alignment horizontal="center" vertical="center" textRotation="90" wrapText="1"/>
    </xf>
    <xf numFmtId="0" fontId="17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4" fontId="0" fillId="4" borderId="47" xfId="0" applyNumberFormat="1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18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4" borderId="47" xfId="0" applyFont="1" applyFill="1" applyBorder="1" applyAlignment="1">
      <alignment horizontal="center" wrapText="1"/>
    </xf>
    <xf numFmtId="4" fontId="0" fillId="0" borderId="45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4" fontId="19" fillId="0" borderId="47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9" fillId="3" borderId="24" xfId="0" applyNumberFormat="1" applyFont="1" applyFill="1" applyBorder="1" applyAlignment="1">
      <alignment vertical="center"/>
    </xf>
    <xf numFmtId="4" fontId="0" fillId="4" borderId="14" xfId="0" applyNumberFormat="1" applyFill="1" applyBorder="1"/>
    <xf numFmtId="0" fontId="0" fillId="4" borderId="9" xfId="0" applyFill="1" applyBorder="1" applyAlignment="1">
      <alignment horizontal="center" vertical="center"/>
    </xf>
    <xf numFmtId="4" fontId="19" fillId="3" borderId="14" xfId="0" applyNumberFormat="1" applyFont="1" applyFill="1" applyBorder="1" applyAlignment="1">
      <alignment vertical="center"/>
    </xf>
    <xf numFmtId="0" fontId="23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4" fontId="24" fillId="4" borderId="9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/>
    </xf>
    <xf numFmtId="4" fontId="6" fillId="0" borderId="35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4" fontId="22" fillId="4" borderId="9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center" vertical="center"/>
    </xf>
    <xf numFmtId="168" fontId="18" fillId="4" borderId="9" xfId="0" applyNumberFormat="1" applyFont="1" applyFill="1" applyBorder="1" applyAlignment="1">
      <alignment vertical="center"/>
    </xf>
    <xf numFmtId="0" fontId="18" fillId="4" borderId="9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vertical="center"/>
    </xf>
    <xf numFmtId="0" fontId="29" fillId="4" borderId="49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7" fillId="4" borderId="9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left" vertical="top" wrapText="1"/>
    </xf>
    <xf numFmtId="0" fontId="29" fillId="4" borderId="9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D10" sqref="D10:D12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33" t="s">
        <v>46</v>
      </c>
      <c r="L2" s="233"/>
      <c r="M2" s="233"/>
      <c r="N2" s="233"/>
    </row>
    <row r="3" spans="1:15" ht="15.75" x14ac:dyDescent="0.25">
      <c r="K3" s="233" t="s">
        <v>47</v>
      </c>
      <c r="L3" s="233"/>
      <c r="M3" s="233"/>
      <c r="N3" s="233"/>
    </row>
    <row r="4" spans="1:15" ht="15.75" x14ac:dyDescent="0.25">
      <c r="K4" s="233" t="s">
        <v>48</v>
      </c>
      <c r="L4" s="233"/>
      <c r="M4" s="233"/>
      <c r="N4" s="233"/>
    </row>
    <row r="7" spans="1:15" s="3" customFormat="1" ht="15.75" x14ac:dyDescent="0.25">
      <c r="A7" s="281" t="s">
        <v>64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1:15" ht="18.75" x14ac:dyDescent="0.3">
      <c r="A8" s="282" t="s">
        <v>26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5" ht="19.5" thickBot="1" x14ac:dyDescent="0.35">
      <c r="A9" s="5" t="s">
        <v>0</v>
      </c>
      <c r="B9" s="4"/>
      <c r="C9" s="4"/>
      <c r="E9" s="138">
        <v>214.8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 x14ac:dyDescent="0.2">
      <c r="A10" s="283" t="s">
        <v>1</v>
      </c>
      <c r="B10" s="285" t="s">
        <v>2</v>
      </c>
      <c r="C10" s="288" t="s">
        <v>3</v>
      </c>
      <c r="D10" s="308" t="s">
        <v>66</v>
      </c>
      <c r="E10" s="288" t="s">
        <v>4</v>
      </c>
      <c r="F10" s="290" t="s">
        <v>5</v>
      </c>
      <c r="G10" s="292" t="s">
        <v>6</v>
      </c>
      <c r="H10" s="292"/>
      <c r="I10" s="292"/>
      <c r="J10" s="293"/>
      <c r="K10" s="290" t="s">
        <v>7</v>
      </c>
      <c r="L10" s="294" t="s">
        <v>6</v>
      </c>
      <c r="M10" s="294"/>
      <c r="N10" s="294"/>
      <c r="O10" s="295"/>
    </row>
    <row r="11" spans="1:15" s="6" customFormat="1" ht="37.5" customHeight="1" x14ac:dyDescent="0.2">
      <c r="A11" s="284"/>
      <c r="B11" s="286"/>
      <c r="C11" s="289"/>
      <c r="D11" s="309"/>
      <c r="E11" s="289"/>
      <c r="F11" s="291"/>
      <c r="G11" s="296" t="s">
        <v>8</v>
      </c>
      <c r="H11" s="296" t="s">
        <v>9</v>
      </c>
      <c r="I11" s="296" t="s">
        <v>10</v>
      </c>
      <c r="J11" s="298" t="s">
        <v>11</v>
      </c>
      <c r="K11" s="291"/>
      <c r="L11" s="297" t="s">
        <v>24</v>
      </c>
      <c r="M11" s="296" t="s">
        <v>12</v>
      </c>
      <c r="N11" s="297" t="s">
        <v>25</v>
      </c>
      <c r="O11" s="298" t="s">
        <v>13</v>
      </c>
    </row>
    <row r="12" spans="1:15" s="6" customFormat="1" ht="44.25" customHeight="1" thickBot="1" x14ac:dyDescent="0.25">
      <c r="A12" s="284"/>
      <c r="B12" s="287"/>
      <c r="C12" s="289"/>
      <c r="D12" s="310"/>
      <c r="E12" s="289"/>
      <c r="F12" s="291"/>
      <c r="G12" s="296"/>
      <c r="H12" s="296"/>
      <c r="I12" s="296"/>
      <c r="J12" s="298"/>
      <c r="K12" s="291"/>
      <c r="L12" s="297"/>
      <c r="M12" s="296"/>
      <c r="N12" s="297"/>
      <c r="O12" s="298"/>
    </row>
    <row r="13" spans="1:15" s="16" customFormat="1" ht="14.25" hidden="1" customHeight="1" x14ac:dyDescent="0.2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idden="1" x14ac:dyDescent="0.2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idden="1" x14ac:dyDescent="0.2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 x14ac:dyDescent="0.25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 x14ac:dyDescent="0.25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idden="1" x14ac:dyDescent="0.2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hidden="1" customHeight="1" x14ac:dyDescent="0.2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idden="1" x14ac:dyDescent="0.2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idden="1" x14ac:dyDescent="0.2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 x14ac:dyDescent="0.25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 x14ac:dyDescent="0.25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idden="1" x14ac:dyDescent="0.2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idden="1" x14ac:dyDescent="0.2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idden="1" x14ac:dyDescent="0.2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hidden="1" customHeight="1" x14ac:dyDescent="0.2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 x14ac:dyDescent="0.25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 x14ac:dyDescent="0.25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 x14ac:dyDescent="0.25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 x14ac:dyDescent="0.25">
      <c r="A31" s="112" t="s">
        <v>14</v>
      </c>
      <c r="B31" s="113"/>
      <c r="C31" s="114">
        <f>D31+E31</f>
        <v>20.73</v>
      </c>
      <c r="D31" s="115">
        <v>1.35</v>
      </c>
      <c r="E31" s="114">
        <f>F31+K31</f>
        <v>19.38</v>
      </c>
      <c r="F31" s="114">
        <f>G31+H31+I31+J31</f>
        <v>10.29</v>
      </c>
      <c r="G31" s="116">
        <v>5.6</v>
      </c>
      <c r="H31" s="117">
        <v>2.39</v>
      </c>
      <c r="I31" s="117">
        <v>1.4</v>
      </c>
      <c r="J31" s="117">
        <v>0.9</v>
      </c>
      <c r="K31" s="114">
        <f>L31+M31+N31+O31</f>
        <v>9.09</v>
      </c>
      <c r="L31" s="116">
        <v>0</v>
      </c>
      <c r="M31" s="117">
        <v>6.15</v>
      </c>
      <c r="N31" s="117">
        <v>0.28000000000000003</v>
      </c>
      <c r="O31" s="118">
        <v>2.66</v>
      </c>
    </row>
    <row r="32" spans="1:15" ht="24.75" customHeight="1" thickBot="1" x14ac:dyDescent="0.25">
      <c r="A32" s="17" t="s">
        <v>61</v>
      </c>
      <c r="B32" s="18">
        <v>1</v>
      </c>
      <c r="C32" s="81">
        <f>C31*E9*8</f>
        <v>35622.400000000001</v>
      </c>
      <c r="D32" s="20">
        <f>D31*E9*11</f>
        <v>3190</v>
      </c>
      <c r="E32" s="64">
        <f>F32+K32</f>
        <v>33303</v>
      </c>
      <c r="F32" s="64">
        <f>G32+H32+I32+J32</f>
        <v>17683</v>
      </c>
      <c r="G32" s="82">
        <f>G31/C31*C32</f>
        <v>9623</v>
      </c>
      <c r="H32" s="23">
        <f>H31/C31*C32</f>
        <v>4107</v>
      </c>
      <c r="I32" s="23">
        <f>I31/C31*C32</f>
        <v>2406</v>
      </c>
      <c r="J32" s="24">
        <f>J31/C31*C32</f>
        <v>1547</v>
      </c>
      <c r="K32" s="135">
        <f>L32+M32+N32+O32</f>
        <v>15620</v>
      </c>
      <c r="L32" s="83">
        <f>L31/C31*C32</f>
        <v>0</v>
      </c>
      <c r="M32" s="26">
        <f>M31/C31*C32</f>
        <v>10568</v>
      </c>
      <c r="N32" s="26">
        <f>N31/C31*C32</f>
        <v>481</v>
      </c>
      <c r="O32" s="27">
        <f>O31/C31*C32</f>
        <v>4571</v>
      </c>
    </row>
    <row r="33" spans="1:15" ht="26.25" customHeight="1" thickBot="1" x14ac:dyDescent="0.25">
      <c r="A33" s="127" t="s">
        <v>62</v>
      </c>
      <c r="B33" s="128">
        <f>(C33/C32)%*100</f>
        <v>1.0854999999999999</v>
      </c>
      <c r="C33" s="129">
        <v>38667</v>
      </c>
      <c r="D33" s="130">
        <f>D31/C31*C33</f>
        <v>2518</v>
      </c>
      <c r="E33" s="131">
        <f>F33+K33</f>
        <v>36148</v>
      </c>
      <c r="F33" s="131">
        <f>G33+H33+I33+J33</f>
        <v>19193</v>
      </c>
      <c r="G33" s="132">
        <f>G31/C31*C33</f>
        <v>10445</v>
      </c>
      <c r="H33" s="133">
        <f>H31/C31*C33</f>
        <v>4458</v>
      </c>
      <c r="I33" s="133">
        <f>I31/C31*C33</f>
        <v>2611</v>
      </c>
      <c r="J33" s="134">
        <f>J31/C31*C33</f>
        <v>1679</v>
      </c>
      <c r="K33" s="136">
        <f t="shared" ref="K33:K35" si="0">L33+M33+N33+O33</f>
        <v>16955</v>
      </c>
      <c r="L33" s="132">
        <f>L31/C31*C33</f>
        <v>0</v>
      </c>
      <c r="M33" s="133">
        <f>M31/C31*C33</f>
        <v>11471</v>
      </c>
      <c r="N33" s="133">
        <f>N31/C31*C33</f>
        <v>522</v>
      </c>
      <c r="O33" s="134">
        <f>O31/C31*C33</f>
        <v>4962</v>
      </c>
    </row>
    <row r="34" spans="1:15" ht="34.5" customHeight="1" thickBot="1" x14ac:dyDescent="0.25">
      <c r="A34" s="120" t="s">
        <v>63</v>
      </c>
      <c r="B34" s="121"/>
      <c r="C34" s="122">
        <f>D34+E34</f>
        <v>27080</v>
      </c>
      <c r="D34" s="123">
        <f>D32</f>
        <v>3190</v>
      </c>
      <c r="E34" s="122">
        <f>F34+K34</f>
        <v>23890</v>
      </c>
      <c r="F34" s="122">
        <f>G34+H34+I34+J34</f>
        <v>8270</v>
      </c>
      <c r="G34" s="124">
        <v>773</v>
      </c>
      <c r="H34" s="125">
        <v>5226</v>
      </c>
      <c r="I34" s="125">
        <v>2271</v>
      </c>
      <c r="J34" s="126"/>
      <c r="K34" s="137">
        <f t="shared" si="0"/>
        <v>15620</v>
      </c>
      <c r="L34" s="124">
        <f t="shared" ref="L34:O34" si="1">L32</f>
        <v>0</v>
      </c>
      <c r="M34" s="125">
        <f t="shared" si="1"/>
        <v>10568</v>
      </c>
      <c r="N34" s="125">
        <f t="shared" si="1"/>
        <v>481</v>
      </c>
      <c r="O34" s="126">
        <f t="shared" si="1"/>
        <v>4571</v>
      </c>
    </row>
    <row r="35" spans="1:15" ht="24.75" customHeight="1" thickBot="1" x14ac:dyDescent="0.25">
      <c r="A35" s="70" t="s">
        <v>15</v>
      </c>
      <c r="B35" s="71"/>
      <c r="C35" s="84">
        <f>C34-C33</f>
        <v>-11587</v>
      </c>
      <c r="D35" s="41">
        <f>D34-D33</f>
        <v>672</v>
      </c>
      <c r="E35" s="84">
        <f>F35+K35</f>
        <v>-12258</v>
      </c>
      <c r="F35" s="84">
        <f>G35+H35+I35+J35</f>
        <v>-10923</v>
      </c>
      <c r="G35" s="85">
        <f>G34-G33</f>
        <v>-9672</v>
      </c>
      <c r="H35" s="41">
        <f>H34-H33</f>
        <v>768</v>
      </c>
      <c r="I35" s="41">
        <f>I34-I33</f>
        <v>-340</v>
      </c>
      <c r="J35" s="73">
        <f>J34-J33</f>
        <v>-1679</v>
      </c>
      <c r="K35" s="234">
        <f t="shared" si="0"/>
        <v>-1335</v>
      </c>
      <c r="L35" s="86">
        <f>L34-L33</f>
        <v>0</v>
      </c>
      <c r="M35" s="87">
        <f t="shared" ref="M35:O35" si="2">M34-M33</f>
        <v>-903</v>
      </c>
      <c r="N35" s="87">
        <f t="shared" si="2"/>
        <v>-41</v>
      </c>
      <c r="O35" s="110">
        <f t="shared" si="2"/>
        <v>-391</v>
      </c>
    </row>
    <row r="36" spans="1:15" s="2" customFormat="1" ht="22.5" customHeight="1" thickBot="1" x14ac:dyDescent="0.25">
      <c r="A36" s="299" t="s">
        <v>60</v>
      </c>
      <c r="B36" s="300"/>
      <c r="C36" s="300"/>
      <c r="D36" s="300"/>
      <c r="E36" s="301">
        <v>21772.22</v>
      </c>
      <c r="F36" s="302"/>
      <c r="G36" s="77"/>
      <c r="H36" s="77"/>
      <c r="I36" s="77"/>
      <c r="J36" s="77"/>
      <c r="K36" s="88"/>
      <c r="L36" s="77"/>
      <c r="M36" s="77"/>
      <c r="N36" s="77"/>
      <c r="O36" s="77"/>
    </row>
    <row r="37" spans="1:15" x14ac:dyDescent="0.2">
      <c r="D37" s="89"/>
    </row>
    <row r="38" spans="1:15" s="2" customFormat="1" hidden="1" x14ac:dyDescent="0.2">
      <c r="A38" s="272" t="s">
        <v>16</v>
      </c>
      <c r="B38" s="275" t="s">
        <v>17</v>
      </c>
      <c r="C38" s="278"/>
      <c r="D38" s="279"/>
      <c r="E38" s="278"/>
      <c r="F38" s="278"/>
      <c r="G38" s="280"/>
      <c r="H38" s="280"/>
      <c r="I38" s="280"/>
      <c r="J38" s="280"/>
      <c r="K38" s="278"/>
      <c r="L38" s="280"/>
      <c r="M38" s="280"/>
      <c r="N38" s="280"/>
      <c r="O38" s="280"/>
    </row>
    <row r="39" spans="1:15" s="2" customFormat="1" ht="12.75" hidden="1" customHeight="1" x14ac:dyDescent="0.2">
      <c r="A39" s="273"/>
      <c r="B39" s="276"/>
      <c r="C39" s="278"/>
      <c r="D39" s="279"/>
      <c r="E39" s="278"/>
      <c r="F39" s="278"/>
      <c r="G39" s="279"/>
      <c r="H39" s="279"/>
      <c r="I39" s="279"/>
      <c r="J39" s="279"/>
      <c r="K39" s="278"/>
      <c r="L39" s="279"/>
      <c r="M39" s="279"/>
      <c r="N39" s="279"/>
      <c r="O39" s="279"/>
    </row>
    <row r="40" spans="1:15" s="90" customFormat="1" ht="60" hidden="1" customHeight="1" x14ac:dyDescent="0.2">
      <c r="A40" s="274"/>
      <c r="B40" s="277"/>
      <c r="C40" s="278"/>
      <c r="D40" s="279"/>
      <c r="E40" s="278"/>
      <c r="F40" s="278"/>
      <c r="G40" s="279"/>
      <c r="H40" s="279"/>
      <c r="I40" s="279"/>
      <c r="J40" s="279"/>
      <c r="K40" s="278"/>
      <c r="L40" s="279"/>
      <c r="M40" s="279"/>
      <c r="N40" s="279"/>
      <c r="O40" s="279"/>
    </row>
    <row r="41" spans="1:15" hidden="1" x14ac:dyDescent="0.2">
      <c r="A41" s="91" t="s">
        <v>14</v>
      </c>
      <c r="B41" s="92">
        <f>2.2</f>
        <v>2.2000000000000002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 x14ac:dyDescent="0.2">
      <c r="A42" s="97" t="s">
        <v>18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 x14ac:dyDescent="0.2">
      <c r="A43" s="102" t="s">
        <v>19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 x14ac:dyDescent="0.2">
      <c r="A44" s="104" t="s">
        <v>20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 x14ac:dyDescent="0.25">
      <c r="A45" s="106" t="s">
        <v>15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hidden="1" customHeight="1" x14ac:dyDescent="0.2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1:15" x14ac:dyDescent="0.2">
      <c r="B48" s="1" t="s">
        <v>21</v>
      </c>
      <c r="H48" s="1" t="s">
        <v>23</v>
      </c>
    </row>
    <row r="50" spans="2:12" x14ac:dyDescent="0.2">
      <c r="B50" s="1" t="s">
        <v>22</v>
      </c>
      <c r="H50" s="1" t="s">
        <v>65</v>
      </c>
      <c r="L50" s="111"/>
    </row>
    <row r="52" spans="2:12" x14ac:dyDescent="0.2">
      <c r="B52" s="1" t="s">
        <v>49</v>
      </c>
      <c r="H52" s="1" t="s">
        <v>50</v>
      </c>
    </row>
  </sheetData>
  <mergeCells count="38">
    <mergeCell ref="A36:D36"/>
    <mergeCell ref="E36:F36"/>
    <mergeCell ref="I11:I12"/>
    <mergeCell ref="J11:J12"/>
    <mergeCell ref="L11:L12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38:A40"/>
    <mergeCell ref="B38:B40"/>
    <mergeCell ref="C38:C40"/>
    <mergeCell ref="D38:D40"/>
    <mergeCell ref="E38:E40"/>
  </mergeCells>
  <phoneticPr fontId="2" type="noConversion"/>
  <pageMargins left="0.19685039370078741" right="0" top="0.23622047244094491" bottom="0.27559055118110237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J12" sqref="J12"/>
    </sheetView>
  </sheetViews>
  <sheetFormatPr defaultRowHeight="12.75" x14ac:dyDescent="0.2"/>
  <cols>
    <col min="1" max="1" width="6.28515625" style="227" customWidth="1"/>
    <col min="2" max="2" width="8.85546875" style="228" customWidth="1"/>
    <col min="3" max="3" width="43.85546875" style="229" customWidth="1"/>
    <col min="4" max="4" width="7.85546875" style="230" customWidth="1"/>
    <col min="5" max="5" width="10" style="230" customWidth="1"/>
    <col min="6" max="6" width="11.42578125" style="231" customWidth="1"/>
    <col min="7" max="7" width="9.5703125" style="232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10" x14ac:dyDescent="0.2">
      <c r="A1" s="204"/>
      <c r="B1" s="205"/>
      <c r="C1" s="206"/>
      <c r="D1" s="207"/>
      <c r="E1" s="207"/>
      <c r="F1" s="208"/>
      <c r="G1" s="209"/>
    </row>
    <row r="2" spans="1:10" ht="15.75" x14ac:dyDescent="0.25">
      <c r="A2" s="303" t="s">
        <v>27</v>
      </c>
      <c r="B2" s="303"/>
      <c r="C2" s="303"/>
      <c r="D2" s="303"/>
      <c r="E2" s="303"/>
      <c r="F2" s="303"/>
      <c r="G2" s="303"/>
    </row>
    <row r="3" spans="1:10" ht="18.75" thickBot="1" x14ac:dyDescent="0.3">
      <c r="A3" s="304" t="s">
        <v>51</v>
      </c>
      <c r="B3" s="304"/>
      <c r="C3" s="304"/>
      <c r="D3" s="304"/>
      <c r="E3" s="304"/>
      <c r="F3" s="304"/>
      <c r="G3" s="304"/>
    </row>
    <row r="4" spans="1:10" ht="27" thickBot="1" x14ac:dyDescent="0.25">
      <c r="A4" s="305" t="s">
        <v>45</v>
      </c>
      <c r="B4" s="306"/>
      <c r="C4" s="306"/>
      <c r="D4" s="306"/>
      <c r="E4" s="306"/>
      <c r="F4" s="306"/>
      <c r="G4" s="307"/>
      <c r="J4" s="161"/>
    </row>
    <row r="5" spans="1:10" ht="13.5" thickBot="1" x14ac:dyDescent="0.25">
      <c r="A5" s="139"/>
      <c r="B5" s="140"/>
      <c r="C5" s="141"/>
      <c r="D5" s="142"/>
      <c r="E5" s="142"/>
      <c r="F5" s="143"/>
      <c r="G5" s="144"/>
    </row>
    <row r="6" spans="1:10" ht="13.5" thickBot="1" x14ac:dyDescent="0.25">
      <c r="A6" s="235" t="s">
        <v>28</v>
      </c>
      <c r="B6" s="236" t="s">
        <v>29</v>
      </c>
      <c r="C6" s="145" t="s">
        <v>30</v>
      </c>
      <c r="D6" s="237" t="s">
        <v>31</v>
      </c>
      <c r="E6" s="238" t="s">
        <v>32</v>
      </c>
      <c r="F6" s="239" t="s">
        <v>33</v>
      </c>
      <c r="G6" s="240" t="s">
        <v>59</v>
      </c>
    </row>
    <row r="7" spans="1:10" x14ac:dyDescent="0.2">
      <c r="A7" s="146"/>
      <c r="B7" s="147"/>
      <c r="C7" s="148" t="s">
        <v>34</v>
      </c>
      <c r="D7" s="267"/>
      <c r="E7" s="267"/>
      <c r="F7" s="268"/>
      <c r="G7" s="149"/>
    </row>
    <row r="8" spans="1:10" x14ac:dyDescent="0.2">
      <c r="A8" s="146"/>
      <c r="B8" s="147"/>
      <c r="C8" s="266"/>
      <c r="D8" s="218"/>
      <c r="E8" s="218"/>
      <c r="F8" s="219"/>
      <c r="G8" s="149"/>
    </row>
    <row r="9" spans="1:10" ht="13.5" thickBot="1" x14ac:dyDescent="0.25">
      <c r="A9" s="150"/>
      <c r="B9" s="151"/>
      <c r="C9" s="152"/>
      <c r="D9" s="153"/>
      <c r="E9" s="154" t="s">
        <v>37</v>
      </c>
      <c r="F9" s="155"/>
      <c r="G9" s="156"/>
    </row>
    <row r="10" spans="1:10" x14ac:dyDescent="0.2">
      <c r="A10" s="146"/>
      <c r="B10" s="243"/>
      <c r="C10" s="210" t="s">
        <v>38</v>
      </c>
      <c r="D10" s="248"/>
      <c r="E10" s="158"/>
      <c r="F10" s="159"/>
      <c r="G10" s="160"/>
    </row>
    <row r="11" spans="1:10" ht="19.5" customHeight="1" x14ac:dyDescent="0.2">
      <c r="A11" s="146"/>
      <c r="B11" s="263" t="s">
        <v>35</v>
      </c>
      <c r="C11" s="264" t="s">
        <v>52</v>
      </c>
      <c r="D11" s="257" t="s">
        <v>36</v>
      </c>
      <c r="E11" s="257">
        <v>214.8</v>
      </c>
      <c r="F11" s="247">
        <f>E11*1.8</f>
        <v>386.64</v>
      </c>
      <c r="G11" s="269">
        <v>1.8</v>
      </c>
    </row>
    <row r="12" spans="1:10" ht="27" customHeight="1" x14ac:dyDescent="0.2">
      <c r="A12" s="146"/>
      <c r="B12" s="263" t="s">
        <v>43</v>
      </c>
      <c r="C12" s="265" t="s">
        <v>53</v>
      </c>
      <c r="D12" s="257" t="s">
        <v>36</v>
      </c>
      <c r="E12" s="257">
        <v>214.8</v>
      </c>
      <c r="F12" s="247">
        <f>E12*1.8</f>
        <v>386.64</v>
      </c>
      <c r="G12" s="269">
        <v>1.8</v>
      </c>
    </row>
    <row r="13" spans="1:10" ht="13.5" thickBot="1" x14ac:dyDescent="0.25">
      <c r="A13" s="150"/>
      <c r="B13" s="151"/>
      <c r="C13" s="162"/>
      <c r="D13" s="163"/>
      <c r="E13" s="154" t="s">
        <v>37</v>
      </c>
      <c r="F13" s="220">
        <f>SUM(F11:F12)</f>
        <v>773.28</v>
      </c>
      <c r="G13" s="156"/>
    </row>
    <row r="14" spans="1:10" x14ac:dyDescent="0.2">
      <c r="A14" s="164"/>
      <c r="B14" s="244"/>
      <c r="C14" s="165" t="s">
        <v>40</v>
      </c>
      <c r="D14" s="246"/>
      <c r="E14" s="246"/>
      <c r="F14" s="166"/>
      <c r="G14" s="167"/>
    </row>
    <row r="15" spans="1:10" x14ac:dyDescent="0.2">
      <c r="A15" s="169"/>
      <c r="B15" s="170"/>
      <c r="C15" s="157"/>
      <c r="D15" s="245"/>
      <c r="E15" s="245"/>
      <c r="F15" s="221"/>
      <c r="G15" s="171"/>
    </row>
    <row r="16" spans="1:10" ht="13.5" thickBot="1" x14ac:dyDescent="0.25">
      <c r="A16" s="172"/>
      <c r="B16" s="173"/>
      <c r="C16" s="174"/>
      <c r="D16" s="175"/>
      <c r="E16" s="154" t="s">
        <v>37</v>
      </c>
      <c r="F16" s="220">
        <f>SUM(F15:F15)</f>
        <v>0</v>
      </c>
      <c r="G16" s="176"/>
    </row>
    <row r="17" spans="1:7" x14ac:dyDescent="0.2">
      <c r="A17" s="164"/>
      <c r="B17" s="244"/>
      <c r="C17" s="165" t="s">
        <v>40</v>
      </c>
      <c r="D17" s="246"/>
      <c r="E17" s="246"/>
      <c r="F17" s="177"/>
      <c r="G17" s="178"/>
    </row>
    <row r="18" spans="1:7" x14ac:dyDescent="0.2">
      <c r="A18" s="164"/>
      <c r="B18" s="244"/>
      <c r="C18" s="157" t="s">
        <v>38</v>
      </c>
      <c r="D18" s="246"/>
      <c r="E18" s="246"/>
      <c r="F18" s="177"/>
      <c r="G18" s="178"/>
    </row>
    <row r="19" spans="1:7" s="168" customFormat="1" ht="42" customHeight="1" x14ac:dyDescent="0.2">
      <c r="A19" s="164"/>
      <c r="B19" s="254" t="s">
        <v>35</v>
      </c>
      <c r="C19" s="255" t="s">
        <v>57</v>
      </c>
      <c r="D19" s="256" t="s">
        <v>36</v>
      </c>
      <c r="E19" s="257">
        <v>214.8</v>
      </c>
      <c r="F19" s="258">
        <f>E19*G19</f>
        <v>115.99</v>
      </c>
      <c r="G19" s="270">
        <v>0.54</v>
      </c>
    </row>
    <row r="20" spans="1:7" s="168" customFormat="1" ht="51" x14ac:dyDescent="0.2">
      <c r="A20" s="169"/>
      <c r="B20" s="254" t="s">
        <v>43</v>
      </c>
      <c r="C20" s="259" t="s">
        <v>58</v>
      </c>
      <c r="D20" s="260" t="s">
        <v>36</v>
      </c>
      <c r="E20" s="257">
        <v>214.8</v>
      </c>
      <c r="F20" s="261">
        <f>E20*G20</f>
        <v>5110.09</v>
      </c>
      <c r="G20" s="270">
        <v>23.79</v>
      </c>
    </row>
    <row r="21" spans="1:7" ht="13.5" thickBot="1" x14ac:dyDescent="0.25">
      <c r="A21" s="150"/>
      <c r="B21" s="151"/>
      <c r="C21" s="179"/>
      <c r="D21" s="163"/>
      <c r="E21" s="180" t="s">
        <v>37</v>
      </c>
      <c r="F21" s="220">
        <f>SUM(F19:F20)</f>
        <v>5226.08</v>
      </c>
      <c r="G21" s="156"/>
    </row>
    <row r="22" spans="1:7" x14ac:dyDescent="0.2">
      <c r="A22" s="146"/>
      <c r="B22" s="243"/>
      <c r="C22" s="181" t="s">
        <v>41</v>
      </c>
      <c r="D22" s="248"/>
      <c r="E22" s="248"/>
      <c r="F22" s="182"/>
      <c r="G22" s="160"/>
    </row>
    <row r="23" spans="1:7" ht="15.75" x14ac:dyDescent="0.2">
      <c r="A23" s="183"/>
      <c r="B23" s="211"/>
      <c r="C23" s="212"/>
      <c r="D23" s="213"/>
      <c r="E23" s="213"/>
      <c r="F23" s="214"/>
      <c r="G23" s="215"/>
    </row>
    <row r="24" spans="1:7" ht="13.5" thickBot="1" x14ac:dyDescent="0.25">
      <c r="A24" s="183"/>
      <c r="B24" s="242"/>
      <c r="C24" s="185"/>
      <c r="D24" s="249"/>
      <c r="E24" s="186" t="s">
        <v>37</v>
      </c>
      <c r="F24" s="223"/>
      <c r="G24" s="184"/>
    </row>
    <row r="25" spans="1:7" x14ac:dyDescent="0.2">
      <c r="A25" s="187"/>
      <c r="B25" s="188"/>
      <c r="C25" s="192" t="s">
        <v>42</v>
      </c>
      <c r="D25" s="216"/>
      <c r="E25" s="216"/>
      <c r="F25" s="217"/>
      <c r="G25" s="262"/>
    </row>
    <row r="26" spans="1:7" ht="13.5" x14ac:dyDescent="0.2">
      <c r="A26" s="190"/>
      <c r="B26" s="196"/>
      <c r="C26" s="224"/>
      <c r="D26" s="225"/>
      <c r="E26" s="225"/>
      <c r="F26" s="226"/>
      <c r="G26" s="189"/>
    </row>
    <row r="27" spans="1:7" ht="13.5" thickBot="1" x14ac:dyDescent="0.25">
      <c r="A27" s="150"/>
      <c r="B27" s="151"/>
      <c r="C27" s="191"/>
      <c r="D27" s="163"/>
      <c r="E27" s="180" t="s">
        <v>37</v>
      </c>
      <c r="F27" s="220"/>
      <c r="G27" s="156"/>
    </row>
    <row r="28" spans="1:7" x14ac:dyDescent="0.2">
      <c r="A28" s="146"/>
      <c r="B28" s="243"/>
      <c r="C28" s="165" t="s">
        <v>42</v>
      </c>
      <c r="D28" s="193"/>
      <c r="E28" s="194"/>
      <c r="F28" s="195"/>
      <c r="G28" s="160"/>
    </row>
    <row r="29" spans="1:7" x14ac:dyDescent="0.2">
      <c r="A29" s="190"/>
      <c r="B29" s="196"/>
      <c r="C29" s="210" t="s">
        <v>38</v>
      </c>
      <c r="D29" s="249"/>
      <c r="E29" s="186"/>
      <c r="F29" s="197"/>
      <c r="G29" s="189"/>
    </row>
    <row r="30" spans="1:7" s="168" customFormat="1" ht="19.5" customHeight="1" x14ac:dyDescent="0.2">
      <c r="A30" s="169"/>
      <c r="B30" s="241" t="s">
        <v>35</v>
      </c>
      <c r="C30" s="250" t="s">
        <v>54</v>
      </c>
      <c r="D30" s="222" t="s">
        <v>55</v>
      </c>
      <c r="E30" s="251">
        <v>1</v>
      </c>
      <c r="F30" s="252">
        <f>E30*G30</f>
        <v>1757</v>
      </c>
      <c r="G30" s="271">
        <v>1757.34</v>
      </c>
    </row>
    <row r="31" spans="1:7" s="168" customFormat="1" x14ac:dyDescent="0.2">
      <c r="A31" s="169"/>
      <c r="B31" s="241" t="s">
        <v>43</v>
      </c>
      <c r="C31" s="253" t="s">
        <v>56</v>
      </c>
      <c r="D31" s="222" t="s">
        <v>39</v>
      </c>
      <c r="E31" s="251">
        <v>1</v>
      </c>
      <c r="F31" s="252">
        <f>E31*G31</f>
        <v>514</v>
      </c>
      <c r="G31" s="271">
        <v>513.6</v>
      </c>
    </row>
    <row r="32" spans="1:7" ht="13.5" thickBot="1" x14ac:dyDescent="0.25">
      <c r="A32" s="150"/>
      <c r="B32" s="151"/>
      <c r="C32" s="191"/>
      <c r="D32" s="163"/>
      <c r="E32" s="180" t="s">
        <v>37</v>
      </c>
      <c r="F32" s="220">
        <f>SUM(F30:F31)</f>
        <v>2271</v>
      </c>
      <c r="G32" s="156"/>
    </row>
    <row r="33" spans="1:7" ht="13.5" thickBot="1" x14ac:dyDescent="0.25">
      <c r="A33" s="198"/>
      <c r="B33" s="199"/>
      <c r="C33" s="200"/>
      <c r="D33" s="199"/>
      <c r="E33" s="201" t="s">
        <v>44</v>
      </c>
      <c r="F33" s="202">
        <f>F32+F27+F24+F21+F16+F13+F9</f>
        <v>8270.36</v>
      </c>
      <c r="G33" s="203"/>
    </row>
    <row r="36" spans="1:7" x14ac:dyDescent="0.2">
      <c r="A36" s="204"/>
      <c r="B36" s="205" t="s">
        <v>21</v>
      </c>
      <c r="C36" s="206"/>
      <c r="D36" s="207" t="s">
        <v>23</v>
      </c>
      <c r="E36" s="207"/>
      <c r="F36" s="208"/>
      <c r="G36" s="209"/>
    </row>
  </sheetData>
  <mergeCells count="3">
    <mergeCell ref="A2:G2"/>
    <mergeCell ref="A3:G3"/>
    <mergeCell ref="A4:G4"/>
  </mergeCells>
  <pageMargins left="0.31496062992125984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2017-01-30T09:39:07Z</cp:lastPrinted>
  <dcterms:created xsi:type="dcterms:W3CDTF">2010-11-29T02:37:01Z</dcterms:created>
  <dcterms:modified xsi:type="dcterms:W3CDTF">2017-01-30T09:42:10Z</dcterms:modified>
</cp:coreProperties>
</file>