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0" sheetId="1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<sst xmlns="http://schemas.openxmlformats.org/spreadsheetml/2006/main" count="133" uniqueCount="93">
  <si>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</si>
  <si>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</si>
  <si>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</si>
  <si>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</si>
  <si>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</si>
  <si>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</si>
  <si>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</si>
  <si>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</si>
  <si>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</si>
  <si>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</si>
  <si>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</si>
  <si>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</si>
  <si>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</si>
  <si>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</si>
  <si>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</si>
  <si>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</si>
  <si>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</si>
  <si>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</si>
  <si>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</si>
  <si>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</si>
  <si>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</si>
  <si>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</si>
  <si>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</si>
  <si>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</si>
  <si>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</si>
  <si>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</si>
  <si>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10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</si>
  <si>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</si>
  <si>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</si>
  <si>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</si>
  <si>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</si>
  <si>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</si>
  <si>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</si>
  <si>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</si>
  <si>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</si>
  <si>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</si>
  <si>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</si>
  <si>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</si>
  <si>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март</t>
  </si>
  <si>
    <t>м2</t>
  </si>
  <si>
    <t>Сантехнические работы</t>
  </si>
  <si>
    <t>январь</t>
  </si>
  <si>
    <t xml:space="preserve">Благоустройство </t>
  </si>
  <si>
    <t>май</t>
  </si>
  <si>
    <t>Электротехнические работы</t>
  </si>
  <si>
    <t>ИТОГО:</t>
  </si>
  <si>
    <t>сентябрь</t>
  </si>
  <si>
    <t>шт.</t>
  </si>
  <si>
    <r>
      <t xml:space="preserve">ул. Советская, д.10 -  </t>
    </r>
    <r>
      <rPr>
        <b/>
        <sz val="20"/>
        <color indexed="10"/>
        <rFont val="Arial Cyr"/>
        <family val="2"/>
      </rPr>
      <t>ООО "Статус 2"</t>
    </r>
  </si>
  <si>
    <t>август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</si>
  <si>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</si>
  <si>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</si>
  <si>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</si>
  <si>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</si>
  <si>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</si>
  <si>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</si>
  <si>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</si>
  <si>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Огрунтовка металлических поверхностей за один раз грунтовкой ГФ-021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</si>
  <si>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</si>
  <si>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</si>
  <si>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</si>
  <si>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</si>
  <si>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</si>
  <si>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</si>
  <si>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</si>
  <si>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Смена стекол толщиной 4-6 мм в деревянных переплетах на штапиках по замазке при площади стекол до 0,25 м2</t>
  </si>
  <si>
    <t>Ремонт слуховых окон плитами древесноволокнистыми твердыми 5 мм</t>
  </si>
  <si>
    <t>Замена контргайки.</t>
  </si>
  <si>
    <t>100 сгонов</t>
  </si>
  <si>
    <t>0.01</t>
  </si>
  <si>
    <t>Смена вентилей и клапанов обратных муфтовых диаметром до 20 мм</t>
  </si>
  <si>
    <t>100 шт.</t>
  </si>
  <si>
    <t>Кран шаровой стандартный муфтовый с ручкой-рычагом диаметром 15 мм</t>
  </si>
  <si>
    <t>замена:: отвод ф110</t>
  </si>
  <si>
    <t>тройник ф110</t>
  </si>
  <si>
    <t>переход на чугун ф110</t>
  </si>
  <si>
    <t>труба ф110х2 м</t>
  </si>
  <si>
    <t>заглушка ф110</t>
  </si>
  <si>
    <t>Перепаковка контрогайки.</t>
  </si>
  <si>
    <t>Ревизия задвижек с заменой набивки сальников.</t>
  </si>
  <si>
    <t>Смена ламп накаливания</t>
  </si>
  <si>
    <t xml:space="preserve">Замена ламп </t>
  </si>
  <si>
    <t>декабрь</t>
  </si>
  <si>
    <t>Лампа ЛОН Е27 40W</t>
  </si>
  <si>
    <t>Прим-ие</t>
  </si>
  <si>
    <t>Установили заглушку  ф15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</si>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</sst>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i/>
      <sz val="10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>
      <alignment vertical="top"/>
      <protection locked="0"/>
    </xf>
  </cellStyleXfs>
  <cellXfs count="3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 textRotation="90" wrapText="1"/>
    </xf>
    <xf numFmtId="0" fontId="0" fillId="4" borderId="43" xfId="0" applyFill="1" applyBorder="1" applyAlignment="1">
      <alignment horizontal="center" vertical="center"/>
    </xf>
    <xf numFmtId="0" fontId="0" fillId="4" borderId="42" xfId="0" applyFill="1" applyBorder="1"/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9" fillId="0" borderId="41" xfId="0" applyFont="1" applyBorder="1" applyAlignment="1">
      <alignment horizontal="center" vertical="center" wrapText="1"/>
    </xf>
    <xf numFmtId="4" fontId="0" fillId="4" borderId="41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4" fontId="0" fillId="0" borderId="43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8" fillId="0" borderId="41" xfId="0" applyFont="1" applyBorder="1" applyAlignment="1">
      <alignment horizontal="left" vertical="center" wrapText="1"/>
    </xf>
    <xf numFmtId="4" fontId="18" fillId="4" borderId="4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19" fillId="0" borderId="14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0" fillId="4" borderId="41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wrapText="1"/>
    </xf>
    <xf numFmtId="0" fontId="18" fillId="4" borderId="44" xfId="0" applyFont="1" applyFill="1" applyBorder="1" applyAlignment="1">
      <alignment vertical="center"/>
    </xf>
    <xf numFmtId="4" fontId="19" fillId="3" borderId="14" xfId="0" applyNumberFormat="1" applyFont="1" applyFill="1" applyBorder="1" applyAlignment="1">
      <alignment vertical="center"/>
    </xf>
    <xf numFmtId="0" fontId="24" fillId="0" borderId="0" xfId="0" applyFont="1" applyAlignment="1">
      <alignment horizontal="left"/>
    </xf>
    <xf numFmtId="4" fontId="5" fillId="4" borderId="14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top" wrapText="1"/>
    </xf>
    <xf numFmtId="0" fontId="27" fillId="4" borderId="44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28" fillId="0" borderId="9" xfId="0" applyFont="1" applyBorder="1" applyAlignment="1">
      <alignment vertical="top" wrapText="1"/>
    </xf>
    <xf numFmtId="2" fontId="28" fillId="0" borderId="9" xfId="0" applyNumberFormat="1" applyFont="1" applyBorder="1" applyAlignment="1">
      <alignment horizontal="right" vertical="top" wrapText="1"/>
    </xf>
    <xf numFmtId="4" fontId="0" fillId="0" borderId="9" xfId="0" applyNumberFormat="1" applyBorder="1" applyAlignment="1">
      <alignment horizontal="center" vertical="center"/>
    </xf>
    <xf numFmtId="0" fontId="29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28" fillId="0" borderId="9" xfId="0" applyFont="1" applyBorder="1" applyAlignment="1">
      <alignment horizontal="right" vertical="top" wrapText="1"/>
    </xf>
    <xf numFmtId="0" fontId="23" fillId="0" borderId="9" xfId="0" applyNumberFormat="1" applyFont="1" applyBorder="1" applyAlignment="1">
      <alignment vertical="top" wrapText="1"/>
    </xf>
    <xf numFmtId="0" fontId="22" fillId="4" borderId="9" xfId="0" applyNumberFormat="1" applyFont="1" applyFill="1" applyBorder="1" applyAlignment="1">
      <alignment horizontal="center" vertical="top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vertical="top"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28" fillId="4" borderId="9" xfId="0" applyFont="1" applyFill="1" applyBorder="1" applyAlignment="1">
      <alignment vertical="center" wrapText="1"/>
    </xf>
    <xf numFmtId="0" fontId="28" fillId="4" borderId="9" xfId="0" applyFont="1" applyFill="1" applyBorder="1" applyAlignment="1">
      <alignment horizontal="center" vertical="center" wrapText="1"/>
    </xf>
    <xf numFmtId="168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9" fillId="4" borderId="9" xfId="0" applyFont="1" applyFill="1" applyBorder="1" applyAlignment="1" applyProtection="1">
      <alignment vertical="center" wrapText="1"/>
      <protection/>
    </xf>
    <xf numFmtId="0" fontId="29" fillId="4" borderId="9" xfId="0" applyFont="1" applyFill="1" applyBorder="1" applyAlignment="1" applyProtection="1">
      <alignment horizontal="center" vertical="center" wrapText="1"/>
      <protection/>
    </xf>
    <xf numFmtId="0" fontId="0" fillId="4" borderId="41" xfId="0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0" xfId="0" applyFill="1" applyBorder="1"/>
    <xf numFmtId="4" fontId="19" fillId="3" borderId="19" xfId="0" applyNumberFormat="1" applyFont="1" applyFill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" fontId="0" fillId="0" borderId="0" xfId="0" applyNumberFormat="1"/>
    <xf numFmtId="0" fontId="16" fillId="4" borderId="13" xfId="0" applyFont="1" applyFill="1" applyBorder="1" applyAlignment="1">
      <alignment horizontal="center" vertical="center" textRotation="90" wrapText="1"/>
    </xf>
    <xf numFmtId="0" fontId="0" fillId="4" borderId="15" xfId="0" applyFill="1" applyBorder="1"/>
    <xf numFmtId="4" fontId="0" fillId="0" borderId="9" xfId="0" applyNumberFormat="1" applyBorder="1" applyAlignment="1">
      <alignment horizontal="center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textRotation="90" wrapText="1"/>
      <protection locked="0"/>
    </xf>
    <xf numFmtId="0" fontId="9" fillId="0" borderId="47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41" xfId="0" applyNumberForma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50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27" t="s">
        <v>51</v>
      </c>
      <c r="L2" s="227"/>
      <c r="M2" s="227"/>
      <c r="N2" s="227"/>
    </row>
    <row r="3" spans="11:14" ht="15.75">
      <c r="K3" s="227" t="s">
        <v>52</v>
      </c>
      <c r="L3" s="227"/>
      <c r="M3" s="227"/>
      <c r="N3" s="227"/>
    </row>
    <row r="4" spans="11:14" ht="15.75">
      <c r="K4" s="227" t="s">
        <v>53</v>
      </c>
      <c r="L4" s="227"/>
      <c r="M4" s="227"/>
      <c r="N4" s="227"/>
    </row>
    <row r="7" spans="1:15" s="3" customFormat="1" ht="15.75">
      <c r="A7" s="291" t="s">
        <v>92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1:15" ht="18.75">
      <c r="A8" s="292" t="s">
        <v>26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9.5" thickBot="1">
      <c r="A9" s="5" t="s">
        <v>0</v>
      </c>
      <c r="B9" s="4"/>
      <c r="C9" s="4"/>
      <c r="E9" s="138">
        <v>739.3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293" t="s">
        <v>1</v>
      </c>
      <c r="B10" s="295" t="s">
        <v>2</v>
      </c>
      <c r="C10" s="298" t="s">
        <v>3</v>
      </c>
      <c r="D10" s="300" t="s">
        <v>87</v>
      </c>
      <c r="E10" s="298" t="s">
        <v>4</v>
      </c>
      <c r="F10" s="303" t="s">
        <v>5</v>
      </c>
      <c r="G10" s="305" t="s">
        <v>6</v>
      </c>
      <c r="H10" s="305"/>
      <c r="I10" s="305"/>
      <c r="J10" s="306"/>
      <c r="K10" s="303" t="s">
        <v>7</v>
      </c>
      <c r="L10" s="307" t="s">
        <v>6</v>
      </c>
      <c r="M10" s="307"/>
      <c r="N10" s="307"/>
      <c r="O10" s="308"/>
    </row>
    <row r="11" spans="1:15" s="6" customFormat="1" ht="37.5" customHeight="1">
      <c r="A11" s="294"/>
      <c r="B11" s="296"/>
      <c r="C11" s="299"/>
      <c r="D11" s="301"/>
      <c r="E11" s="299"/>
      <c r="F11" s="304"/>
      <c r="G11" s="286" t="s">
        <v>8</v>
      </c>
      <c r="H11" s="286" t="s">
        <v>9</v>
      </c>
      <c r="I11" s="286" t="s">
        <v>10</v>
      </c>
      <c r="J11" s="287" t="s">
        <v>11</v>
      </c>
      <c r="K11" s="304"/>
      <c r="L11" s="288" t="s">
        <v>24</v>
      </c>
      <c r="M11" s="286" t="s">
        <v>12</v>
      </c>
      <c r="N11" s="288" t="s">
        <v>25</v>
      </c>
      <c r="O11" s="287" t="s">
        <v>13</v>
      </c>
    </row>
    <row r="12" spans="1:15" s="6" customFormat="1" ht="44.25" customHeight="1" thickBot="1">
      <c r="A12" s="294"/>
      <c r="B12" s="297"/>
      <c r="C12" s="299"/>
      <c r="D12" s="302"/>
      <c r="E12" s="299"/>
      <c r="F12" s="304"/>
      <c r="G12" s="286"/>
      <c r="H12" s="286"/>
      <c r="I12" s="286"/>
      <c r="J12" s="287"/>
      <c r="K12" s="304"/>
      <c r="L12" s="288"/>
      <c r="M12" s="286"/>
      <c r="N12" s="288"/>
      <c r="O12" s="287"/>
    </row>
    <row r="13" spans="1:15" s="16" customFormat="1" ht="14.25" customHeight="1" hidden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t="12.7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t="12.7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t="12.7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customHeight="1" hidden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t="12.7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t="12.7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t="12.7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t="12.7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t="12.7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customHeight="1" hidden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9" customFormat="1" ht="18" customHeight="1" thickBot="1">
      <c r="A31" s="112" t="s">
        <v>14</v>
      </c>
      <c r="B31" s="113"/>
      <c r="C31" s="114">
        <f>D31+E31</f>
        <v>25.58</v>
      </c>
      <c r="D31" s="115">
        <v>1.35</v>
      </c>
      <c r="E31" s="114">
        <f>F31+K31</f>
        <v>24.23</v>
      </c>
      <c r="F31" s="114">
        <f>G31+H31+I31+J31</f>
        <v>14.19</v>
      </c>
      <c r="G31" s="116">
        <f>10.85-1.35</f>
        <v>9.5</v>
      </c>
      <c r="H31" s="117">
        <v>2.39</v>
      </c>
      <c r="I31" s="117">
        <v>0.9</v>
      </c>
      <c r="J31" s="117">
        <v>1.4</v>
      </c>
      <c r="K31" s="114">
        <f>L31+M31+N31+O31</f>
        <v>10.04</v>
      </c>
      <c r="L31" s="116">
        <v>1.05</v>
      </c>
      <c r="M31" s="117">
        <v>6.05</v>
      </c>
      <c r="N31" s="117">
        <v>0.28</v>
      </c>
      <c r="O31" s="118">
        <v>2.66</v>
      </c>
    </row>
    <row r="32" spans="1:15" ht="24.75" customHeight="1" thickBot="1">
      <c r="A32" s="17" t="s">
        <v>88</v>
      </c>
      <c r="B32" s="18">
        <v>1</v>
      </c>
      <c r="C32" s="81">
        <f>C31*E9*12</f>
        <v>226935.5</v>
      </c>
      <c r="D32" s="20">
        <f>D31*E9*12</f>
        <v>11977</v>
      </c>
      <c r="E32" s="64">
        <f>F32+K32</f>
        <v>214957</v>
      </c>
      <c r="F32" s="64">
        <f>G32+H32+I32+J32</f>
        <v>125887</v>
      </c>
      <c r="G32" s="82">
        <f>G31/C31*C32</f>
        <v>84280</v>
      </c>
      <c r="H32" s="23">
        <f>H31/C31*C32</f>
        <v>21203</v>
      </c>
      <c r="I32" s="23">
        <f>I31/C31*C32</f>
        <v>7984</v>
      </c>
      <c r="J32" s="24">
        <f>J31/C31*C32</f>
        <v>12420</v>
      </c>
      <c r="K32" s="135">
        <f>L32+M32+N32+O32</f>
        <v>89070</v>
      </c>
      <c r="L32" s="83">
        <f>L31/C31*C32</f>
        <v>9315</v>
      </c>
      <c r="M32" s="26">
        <f>M31/C31*C32</f>
        <v>53673</v>
      </c>
      <c r="N32" s="26">
        <f>N31/C31*C32</f>
        <v>2484</v>
      </c>
      <c r="O32" s="27">
        <f>O31/C31*C32</f>
        <v>23598</v>
      </c>
    </row>
    <row r="33" spans="1:15" ht="26.25" customHeight="1" thickBot="1">
      <c r="A33" s="127" t="s">
        <v>89</v>
      </c>
      <c r="B33" s="128">
        <f>(C33/C32)%*100</f>
        <v>0.7961</v>
      </c>
      <c r="C33" s="129">
        <v>180671.7</v>
      </c>
      <c r="D33" s="130">
        <f>D31/C31*C33</f>
        <v>9535</v>
      </c>
      <c r="E33" s="131">
        <f>F33+K33</f>
        <v>171138</v>
      </c>
      <c r="F33" s="131">
        <f>G33+H33+I33+J33</f>
        <v>100225</v>
      </c>
      <c r="G33" s="132">
        <f>G31/C31*C33</f>
        <v>67099</v>
      </c>
      <c r="H33" s="133">
        <f>H31/C31*C33</f>
        <v>16881</v>
      </c>
      <c r="I33" s="133">
        <f>I31/C31*C33</f>
        <v>6357</v>
      </c>
      <c r="J33" s="134">
        <f>J31/C31*C33</f>
        <v>9888</v>
      </c>
      <c r="K33" s="136">
        <f aca="true" t="shared" si="0" ref="K33:K35">L33+M33+N33+O33</f>
        <v>70913</v>
      </c>
      <c r="L33" s="132">
        <f>L31/C31*C33</f>
        <v>7416</v>
      </c>
      <c r="M33" s="133">
        <f>M31/C31*C33</f>
        <v>42731</v>
      </c>
      <c r="N33" s="133">
        <f>N31/C31*C33</f>
        <v>1978</v>
      </c>
      <c r="O33" s="134">
        <f>O31/C31*C33</f>
        <v>18788</v>
      </c>
    </row>
    <row r="34" spans="1:15" ht="34.5" customHeight="1" thickBot="1">
      <c r="A34" s="120" t="s">
        <v>90</v>
      </c>
      <c r="B34" s="121"/>
      <c r="C34" s="122">
        <f>D34+E34</f>
        <v>148336</v>
      </c>
      <c r="D34" s="123">
        <f>D32</f>
        <v>11977</v>
      </c>
      <c r="E34" s="122">
        <f>F34+K34</f>
        <v>136359</v>
      </c>
      <c r="F34" s="122">
        <f>G34+H34+I34+J34</f>
        <v>47289</v>
      </c>
      <c r="G34" s="124">
        <f>1378.7+2661.48</f>
        <v>4040</v>
      </c>
      <c r="H34" s="125">
        <f>14139.34+17987.17</f>
        <v>32127</v>
      </c>
      <c r="I34" s="125">
        <f>4524.62+6597</f>
        <v>11122</v>
      </c>
      <c r="J34" s="126"/>
      <c r="K34" s="137">
        <f t="shared" si="0"/>
        <v>89070</v>
      </c>
      <c r="L34" s="124">
        <f aca="true" t="shared" si="1" ref="L34:O34">L32</f>
        <v>9315</v>
      </c>
      <c r="M34" s="125">
        <f t="shared" si="1"/>
        <v>53673</v>
      </c>
      <c r="N34" s="125">
        <f t="shared" si="1"/>
        <v>2484</v>
      </c>
      <c r="O34" s="126">
        <f t="shared" si="1"/>
        <v>23598</v>
      </c>
    </row>
    <row r="35" spans="1:15" ht="24.75" customHeight="1" thickBot="1">
      <c r="A35" s="70" t="s">
        <v>15</v>
      </c>
      <c r="B35" s="71"/>
      <c r="C35" s="84">
        <f>C34-C33</f>
        <v>-32336</v>
      </c>
      <c r="D35" s="41">
        <f>D34-D33</f>
        <v>2442</v>
      </c>
      <c r="E35" s="84">
        <f>F35+K35</f>
        <v>-34779</v>
      </c>
      <c r="F35" s="84">
        <f>G35+H35+I35+J35</f>
        <v>-52936</v>
      </c>
      <c r="G35" s="85">
        <f>G34-G33</f>
        <v>-63059</v>
      </c>
      <c r="H35" s="41">
        <f>H34-H33</f>
        <v>15246</v>
      </c>
      <c r="I35" s="41">
        <f>I34-I33</f>
        <v>4765</v>
      </c>
      <c r="J35" s="73">
        <f>J34-J33</f>
        <v>-9888</v>
      </c>
      <c r="K35" s="135">
        <f t="shared" si="0"/>
        <v>18157</v>
      </c>
      <c r="L35" s="86">
        <f>L34-L33</f>
        <v>1899</v>
      </c>
      <c r="M35" s="87">
        <f aca="true" t="shared" si="2" ref="M35:O35">M34-M33</f>
        <v>10942</v>
      </c>
      <c r="N35" s="87">
        <f t="shared" si="2"/>
        <v>506</v>
      </c>
      <c r="O35" s="110">
        <f t="shared" si="2"/>
        <v>4810</v>
      </c>
    </row>
    <row r="36" spans="1:15" s="2" customFormat="1" ht="27.75" customHeight="1" thickBot="1">
      <c r="A36" s="309" t="s">
        <v>91</v>
      </c>
      <c r="B36" s="310"/>
      <c r="C36" s="310"/>
      <c r="D36" s="310"/>
      <c r="E36" s="311">
        <v>90082.87</v>
      </c>
      <c r="F36" s="312"/>
      <c r="G36" s="77"/>
      <c r="H36" s="77"/>
      <c r="I36" s="77"/>
      <c r="J36" s="77"/>
      <c r="K36" s="88"/>
      <c r="L36" s="77"/>
      <c r="M36" s="77"/>
      <c r="N36" s="77"/>
      <c r="O36" s="77"/>
    </row>
    <row r="37" ht="12.75">
      <c r="D37" s="89"/>
    </row>
    <row r="38" spans="1:15" s="2" customFormat="1" ht="12.75" hidden="1">
      <c r="A38" s="314" t="s">
        <v>16</v>
      </c>
      <c r="B38" s="317" t="s">
        <v>17</v>
      </c>
      <c r="C38" s="313"/>
      <c r="D38" s="289"/>
      <c r="E38" s="313"/>
      <c r="F38" s="313"/>
      <c r="G38" s="290"/>
      <c r="H38" s="290"/>
      <c r="I38" s="290"/>
      <c r="J38" s="290"/>
      <c r="K38" s="313"/>
      <c r="L38" s="290"/>
      <c r="M38" s="290"/>
      <c r="N38" s="290"/>
      <c r="O38" s="290"/>
    </row>
    <row r="39" spans="1:15" s="2" customFormat="1" ht="12.75" customHeight="1" hidden="1">
      <c r="A39" s="315"/>
      <c r="B39" s="318"/>
      <c r="C39" s="313"/>
      <c r="D39" s="289"/>
      <c r="E39" s="313"/>
      <c r="F39" s="313"/>
      <c r="G39" s="289"/>
      <c r="H39" s="289"/>
      <c r="I39" s="289"/>
      <c r="J39" s="289"/>
      <c r="K39" s="313"/>
      <c r="L39" s="289"/>
      <c r="M39" s="289"/>
      <c r="N39" s="289"/>
      <c r="O39" s="289"/>
    </row>
    <row r="40" spans="1:15" s="90" customFormat="1" ht="60" customHeight="1" hidden="1">
      <c r="A40" s="316"/>
      <c r="B40" s="319"/>
      <c r="C40" s="313"/>
      <c r="D40" s="289"/>
      <c r="E40" s="313"/>
      <c r="F40" s="313"/>
      <c r="G40" s="289"/>
      <c r="H40" s="289"/>
      <c r="I40" s="289"/>
      <c r="J40" s="289"/>
      <c r="K40" s="313"/>
      <c r="L40" s="289"/>
      <c r="M40" s="289"/>
      <c r="N40" s="289"/>
      <c r="O40" s="289"/>
    </row>
    <row r="41" spans="1:15" ht="12.75" hidden="1">
      <c r="A41" s="91" t="s">
        <v>14</v>
      </c>
      <c r="B41" s="92">
        <f>2.2</f>
        <v>2.2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18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19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20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15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customHeight="1" hidden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86</v>
      </c>
      <c r="L50" s="111"/>
    </row>
    <row r="52" spans="2:8" ht="12.75">
      <c r="B52" s="1" t="s">
        <v>54</v>
      </c>
      <c r="H52" s="1" t="s">
        <v>55</v>
      </c>
    </row>
  </sheetData>
  <mergeCells count="38">
    <mergeCell ref="A36:D36"/>
    <mergeCell ref="E36:F36"/>
    <mergeCell ref="F38:F40"/>
    <mergeCell ref="G38:J38"/>
    <mergeCell ref="K38:K40"/>
    <mergeCell ref="A38:A40"/>
    <mergeCell ref="B38:B40"/>
    <mergeCell ref="C38:C40"/>
    <mergeCell ref="D38:D40"/>
    <mergeCell ref="E38:E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  <mergeCell ref="L38:O38"/>
    <mergeCell ref="O39:O40"/>
    <mergeCell ref="L39:L40"/>
    <mergeCell ref="M39:M40"/>
    <mergeCell ref="N39:N40"/>
  </mergeCells>
  <printOptions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 topLeftCell="A19">
      <selection activeCell="I15" sqref="I15"/>
    </sheetView>
  </sheetViews>
  <sheetFormatPr defaultColWidth="9.00390625" defaultRowHeight="12.75"/>
  <cols>
    <col min="1" max="1" width="8.125" style="207" customWidth="1"/>
    <col min="2" max="2" width="8.875" style="208" customWidth="1"/>
    <col min="3" max="3" width="42.75390625" style="209" customWidth="1"/>
    <col min="4" max="4" width="7.875" style="210" customWidth="1"/>
    <col min="5" max="5" width="10.00390625" style="210" customWidth="1"/>
    <col min="6" max="6" width="11.375" style="211" customWidth="1"/>
    <col min="7" max="7" width="9.75390625" style="212" customWidth="1"/>
  </cols>
  <sheetData>
    <row r="1" spans="1:7" ht="15.75">
      <c r="A1" s="328" t="s">
        <v>27</v>
      </c>
      <c r="B1" s="328"/>
      <c r="C1" s="328"/>
      <c r="D1" s="328"/>
      <c r="E1" s="328"/>
      <c r="F1" s="328"/>
      <c r="G1" s="328"/>
    </row>
    <row r="2" spans="1:7" ht="18.75" thickBot="1">
      <c r="A2" s="329" t="s">
        <v>56</v>
      </c>
      <c r="B2" s="329"/>
      <c r="C2" s="329"/>
      <c r="D2" s="329"/>
      <c r="E2" s="329"/>
      <c r="F2" s="329"/>
      <c r="G2" s="329"/>
    </row>
    <row r="3" spans="1:7" ht="27" thickBot="1">
      <c r="A3" s="330" t="s">
        <v>48</v>
      </c>
      <c r="B3" s="331"/>
      <c r="C3" s="331"/>
      <c r="D3" s="331"/>
      <c r="E3" s="331"/>
      <c r="F3" s="331"/>
      <c r="G3" s="332"/>
    </row>
    <row r="4" spans="1:7" ht="13.5" thickBot="1">
      <c r="A4" s="139"/>
      <c r="B4" s="140"/>
      <c r="C4" s="141"/>
      <c r="D4" s="142"/>
      <c r="E4" s="142"/>
      <c r="F4" s="143"/>
      <c r="G4" s="144"/>
    </row>
    <row r="5" spans="1:7" ht="13.5" thickBot="1">
      <c r="A5" s="145" t="s">
        <v>28</v>
      </c>
      <c r="B5" s="146" t="s">
        <v>29</v>
      </c>
      <c r="C5" s="147" t="s">
        <v>30</v>
      </c>
      <c r="D5" s="148" t="s">
        <v>31</v>
      </c>
      <c r="E5" s="149" t="s">
        <v>32</v>
      </c>
      <c r="F5" s="150" t="s">
        <v>33</v>
      </c>
      <c r="G5" s="151" t="s">
        <v>84</v>
      </c>
    </row>
    <row r="6" spans="1:7" ht="12.75">
      <c r="A6" s="152"/>
      <c r="B6" s="153"/>
      <c r="C6" s="222" t="s">
        <v>34</v>
      </c>
      <c r="D6" s="149"/>
      <c r="E6" s="149"/>
      <c r="F6" s="154"/>
      <c r="G6" s="155"/>
    </row>
    <row r="7" spans="1:7" ht="31.5">
      <c r="A7" s="156"/>
      <c r="B7" s="280" t="s">
        <v>41</v>
      </c>
      <c r="C7" s="244" t="s">
        <v>65</v>
      </c>
      <c r="D7" s="244" t="s">
        <v>39</v>
      </c>
      <c r="E7" s="245">
        <v>0.4</v>
      </c>
      <c r="F7" s="281">
        <v>632.12</v>
      </c>
      <c r="G7" s="157"/>
    </row>
    <row r="8" spans="1:7" ht="21">
      <c r="A8" s="156"/>
      <c r="B8" s="280" t="s">
        <v>50</v>
      </c>
      <c r="C8" s="247" t="s">
        <v>66</v>
      </c>
      <c r="D8" s="248" t="s">
        <v>39</v>
      </c>
      <c r="E8" s="248">
        <v>3.2</v>
      </c>
      <c r="F8" s="249">
        <v>746.58</v>
      </c>
      <c r="G8" s="157"/>
    </row>
    <row r="9" spans="1:7" ht="13.5" thickBot="1">
      <c r="A9" s="158"/>
      <c r="B9" s="159"/>
      <c r="C9" s="160"/>
      <c r="D9" s="161"/>
      <c r="E9" s="162" t="s">
        <v>36</v>
      </c>
      <c r="F9" s="163">
        <f>SUM(F7:F8)</f>
        <v>1378.7</v>
      </c>
      <c r="G9" s="164"/>
    </row>
    <row r="10" spans="1:7" ht="15.75">
      <c r="A10" s="156"/>
      <c r="B10" s="231"/>
      <c r="C10" s="185" t="s">
        <v>37</v>
      </c>
      <c r="D10" s="165"/>
      <c r="E10" s="166"/>
      <c r="F10" s="228"/>
      <c r="G10" s="167"/>
    </row>
    <row r="11" spans="1:7" ht="15.75">
      <c r="A11" s="156"/>
      <c r="B11" s="232" t="s">
        <v>43</v>
      </c>
      <c r="C11" s="233" t="s">
        <v>58</v>
      </c>
      <c r="D11" s="234" t="s">
        <v>39</v>
      </c>
      <c r="E11" s="234">
        <v>739.3</v>
      </c>
      <c r="F11" s="235">
        <f>E11*1.8</f>
        <v>1330.74</v>
      </c>
      <c r="G11" s="276">
        <v>1.8</v>
      </c>
    </row>
    <row r="12" spans="1:7" ht="25.5">
      <c r="A12" s="156"/>
      <c r="B12" s="232" t="s">
        <v>49</v>
      </c>
      <c r="C12" s="236" t="s">
        <v>59</v>
      </c>
      <c r="D12" s="234" t="s">
        <v>39</v>
      </c>
      <c r="E12" s="234">
        <v>739.3</v>
      </c>
      <c r="F12" s="235">
        <f>E12*1.8</f>
        <v>1330.74</v>
      </c>
      <c r="G12" s="276">
        <v>1.8</v>
      </c>
    </row>
    <row r="13" spans="1:7" ht="13.5" thickBot="1">
      <c r="A13" s="158"/>
      <c r="B13" s="159"/>
      <c r="C13" s="170"/>
      <c r="D13" s="171"/>
      <c r="E13" s="162" t="s">
        <v>36</v>
      </c>
      <c r="F13" s="180">
        <f>SUM(F11:F12)</f>
        <v>2661.48</v>
      </c>
      <c r="G13" s="164"/>
    </row>
    <row r="14" spans="1:7" ht="12.75">
      <c r="A14" s="172"/>
      <c r="B14" s="268"/>
      <c r="C14" s="182" t="s">
        <v>40</v>
      </c>
      <c r="D14" s="265"/>
      <c r="E14" s="265"/>
      <c r="F14" s="219"/>
      <c r="G14" s="174"/>
    </row>
    <row r="15" spans="1:7" ht="21">
      <c r="A15" s="175"/>
      <c r="B15" s="334" t="s">
        <v>41</v>
      </c>
      <c r="C15" s="244" t="s">
        <v>67</v>
      </c>
      <c r="D15" s="244" t="s">
        <v>68</v>
      </c>
      <c r="E15" s="250" t="s">
        <v>69</v>
      </c>
      <c r="F15" s="333">
        <v>1629.82</v>
      </c>
      <c r="G15" s="278"/>
    </row>
    <row r="16" spans="1:7" ht="21">
      <c r="A16" s="175"/>
      <c r="B16" s="334"/>
      <c r="C16" s="244" t="s">
        <v>70</v>
      </c>
      <c r="D16" s="244" t="s">
        <v>71</v>
      </c>
      <c r="E16" s="250" t="s">
        <v>69</v>
      </c>
      <c r="F16" s="333"/>
      <c r="G16" s="278"/>
    </row>
    <row r="17" spans="1:7" ht="21">
      <c r="A17" s="175"/>
      <c r="B17" s="334"/>
      <c r="C17" s="244" t="s">
        <v>72</v>
      </c>
      <c r="D17" s="244" t="s">
        <v>47</v>
      </c>
      <c r="E17" s="250">
        <v>1</v>
      </c>
      <c r="F17" s="333"/>
      <c r="G17" s="278"/>
    </row>
    <row r="18" spans="1:7" ht="12.75">
      <c r="A18" s="175"/>
      <c r="B18" s="334" t="s">
        <v>38</v>
      </c>
      <c r="C18" s="254" t="s">
        <v>73</v>
      </c>
      <c r="D18" s="252" t="s">
        <v>35</v>
      </c>
      <c r="E18" s="253">
        <v>1</v>
      </c>
      <c r="F18" s="335">
        <v>7011</v>
      </c>
      <c r="G18" s="278"/>
    </row>
    <row r="19" spans="1:7" ht="12.75">
      <c r="A19" s="175"/>
      <c r="B19" s="334"/>
      <c r="C19" s="254" t="s">
        <v>74</v>
      </c>
      <c r="D19" s="252" t="s">
        <v>35</v>
      </c>
      <c r="E19" s="253">
        <v>1</v>
      </c>
      <c r="F19" s="335"/>
      <c r="G19" s="278"/>
    </row>
    <row r="20" spans="1:7" ht="12.75">
      <c r="A20" s="175"/>
      <c r="B20" s="334"/>
      <c r="C20" s="251" t="s">
        <v>75</v>
      </c>
      <c r="D20" s="252" t="s">
        <v>35</v>
      </c>
      <c r="E20" s="253">
        <v>1</v>
      </c>
      <c r="F20" s="335"/>
      <c r="G20" s="278"/>
    </row>
    <row r="21" spans="1:7" ht="12.75">
      <c r="A21" s="175"/>
      <c r="B21" s="334"/>
      <c r="C21" s="251" t="s">
        <v>76</v>
      </c>
      <c r="D21" s="255" t="s">
        <v>35</v>
      </c>
      <c r="E21" s="253">
        <v>2</v>
      </c>
      <c r="F21" s="335"/>
      <c r="G21" s="278"/>
    </row>
    <row r="22" spans="1:10" ht="12.75">
      <c r="A22" s="175"/>
      <c r="B22" s="334"/>
      <c r="C22" s="251" t="s">
        <v>77</v>
      </c>
      <c r="D22" s="255" t="s">
        <v>35</v>
      </c>
      <c r="E22" s="253">
        <v>1</v>
      </c>
      <c r="F22" s="335"/>
      <c r="G22" s="278"/>
      <c r="J22" s="282">
        <f>F27+F32</f>
        <v>32126.51</v>
      </c>
    </row>
    <row r="23" spans="1:7" ht="12.75">
      <c r="A23" s="175"/>
      <c r="B23" s="266" t="s">
        <v>50</v>
      </c>
      <c r="C23" s="247" t="s">
        <v>78</v>
      </c>
      <c r="D23" s="248" t="s">
        <v>35</v>
      </c>
      <c r="E23" s="248">
        <v>2</v>
      </c>
      <c r="F23" s="259">
        <v>391.98</v>
      </c>
      <c r="G23" s="278"/>
    </row>
    <row r="24" spans="1:7" ht="21">
      <c r="A24" s="175"/>
      <c r="B24" s="324" t="s">
        <v>49</v>
      </c>
      <c r="C24" s="256" t="s">
        <v>57</v>
      </c>
      <c r="D24" s="257" t="s">
        <v>39</v>
      </c>
      <c r="E24" s="257">
        <v>2.512</v>
      </c>
      <c r="F24" s="327">
        <v>3984.15</v>
      </c>
      <c r="G24" s="278"/>
    </row>
    <row r="25" spans="1:7" ht="21">
      <c r="A25" s="175"/>
      <c r="B25" s="325"/>
      <c r="C25" s="256" t="s">
        <v>79</v>
      </c>
      <c r="D25" s="257" t="s">
        <v>35</v>
      </c>
      <c r="E25" s="257">
        <v>2</v>
      </c>
      <c r="F25" s="327"/>
      <c r="G25" s="278"/>
    </row>
    <row r="26" spans="1:7" ht="12.75">
      <c r="A26" s="283"/>
      <c r="B26" s="326"/>
      <c r="C26" s="251" t="s">
        <v>85</v>
      </c>
      <c r="D26" s="252" t="s">
        <v>35</v>
      </c>
      <c r="E26" s="253">
        <v>1</v>
      </c>
      <c r="F26" s="285">
        <v>1122.39</v>
      </c>
      <c r="G26" s="284"/>
    </row>
    <row r="27" spans="1:7" ht="13.5" thickBot="1">
      <c r="A27" s="176"/>
      <c r="B27" s="177"/>
      <c r="C27" s="178"/>
      <c r="D27" s="179"/>
      <c r="E27" s="162" t="s">
        <v>36</v>
      </c>
      <c r="F27" s="180">
        <f>SUM(F15:F26)</f>
        <v>14139.34</v>
      </c>
      <c r="G27" s="181"/>
    </row>
    <row r="28" spans="1:7" ht="12.75">
      <c r="A28" s="172"/>
      <c r="B28" s="268"/>
      <c r="C28" s="182" t="s">
        <v>40</v>
      </c>
      <c r="D28" s="265"/>
      <c r="E28" s="265"/>
      <c r="F28" s="183"/>
      <c r="G28" s="184"/>
    </row>
    <row r="29" spans="1:7" ht="12.75">
      <c r="A29" s="172"/>
      <c r="B29" s="268"/>
      <c r="C29" s="185" t="s">
        <v>37</v>
      </c>
      <c r="D29" s="173"/>
      <c r="E29" s="173"/>
      <c r="F29" s="186"/>
      <c r="G29" s="184"/>
    </row>
    <row r="30" spans="1:7" ht="30" customHeight="1">
      <c r="A30" s="172"/>
      <c r="B30" s="225" t="s">
        <v>43</v>
      </c>
      <c r="C30" s="237" t="s">
        <v>60</v>
      </c>
      <c r="D30" s="223" t="s">
        <v>39</v>
      </c>
      <c r="E30" s="234">
        <v>739.3</v>
      </c>
      <c r="F30" s="238">
        <f>E30*G30</f>
        <v>399.22</v>
      </c>
      <c r="G30" s="277">
        <v>0.54</v>
      </c>
    </row>
    <row r="31" spans="1:7" ht="54.75" customHeight="1">
      <c r="A31" s="172"/>
      <c r="B31" s="225" t="s">
        <v>49</v>
      </c>
      <c r="C31" s="239" t="s">
        <v>61</v>
      </c>
      <c r="D31" s="187" t="s">
        <v>39</v>
      </c>
      <c r="E31" s="234">
        <v>739.3</v>
      </c>
      <c r="F31" s="240">
        <f>E31*G31</f>
        <v>17587.95</v>
      </c>
      <c r="G31" s="277">
        <v>23.79</v>
      </c>
    </row>
    <row r="32" spans="1:7" ht="13.5" thickBot="1">
      <c r="A32" s="158"/>
      <c r="B32" s="159"/>
      <c r="C32" s="188"/>
      <c r="D32" s="171"/>
      <c r="E32" s="189" t="s">
        <v>36</v>
      </c>
      <c r="F32" s="180">
        <f>SUM(F30:F31)</f>
        <v>17987.17</v>
      </c>
      <c r="G32" s="164"/>
    </row>
    <row r="33" spans="1:7" ht="12.75">
      <c r="A33" s="156"/>
      <c r="B33" s="273"/>
      <c r="C33" s="224" t="s">
        <v>42</v>
      </c>
      <c r="D33" s="270"/>
      <c r="E33" s="270"/>
      <c r="F33" s="190"/>
      <c r="G33" s="169"/>
    </row>
    <row r="34" spans="1:7" ht="12.75">
      <c r="A34" s="191"/>
      <c r="B34" s="267"/>
      <c r="C34" s="192"/>
      <c r="D34" s="273"/>
      <c r="E34" s="273"/>
      <c r="F34" s="193"/>
      <c r="G34" s="194"/>
    </row>
    <row r="35" spans="1:7" ht="13.5" thickBot="1">
      <c r="A35" s="191"/>
      <c r="B35" s="272"/>
      <c r="C35" s="195"/>
      <c r="D35" s="269"/>
      <c r="E35" s="261" t="s">
        <v>36</v>
      </c>
      <c r="F35" s="226">
        <f>SUM(F34:F34)</f>
        <v>0</v>
      </c>
      <c r="G35" s="164"/>
    </row>
    <row r="36" spans="1:7" ht="12.75">
      <c r="A36" s="152"/>
      <c r="B36" s="197"/>
      <c r="C36" s="201" t="s">
        <v>44</v>
      </c>
      <c r="D36" s="220"/>
      <c r="E36" s="220"/>
      <c r="F36" s="221"/>
      <c r="G36" s="169"/>
    </row>
    <row r="37" spans="1:7" ht="12.75">
      <c r="A37" s="156"/>
      <c r="B37" s="273" t="s">
        <v>46</v>
      </c>
      <c r="C37" s="229" t="s">
        <v>81</v>
      </c>
      <c r="D37" s="248" t="s">
        <v>35</v>
      </c>
      <c r="E37" s="258">
        <v>5</v>
      </c>
      <c r="F37" s="246">
        <v>4279.34</v>
      </c>
      <c r="G37" s="198"/>
    </row>
    <row r="38" spans="1:7" ht="12.75">
      <c r="A38" s="156"/>
      <c r="B38" s="320" t="s">
        <v>82</v>
      </c>
      <c r="C38" s="263" t="s">
        <v>80</v>
      </c>
      <c r="D38" s="264" t="s">
        <v>35</v>
      </c>
      <c r="E38" s="264">
        <v>1</v>
      </c>
      <c r="F38" s="322">
        <v>245.28</v>
      </c>
      <c r="G38" s="198"/>
    </row>
    <row r="39" spans="1:7" ht="12.75">
      <c r="A39" s="156"/>
      <c r="B39" s="321"/>
      <c r="C39" s="263" t="s">
        <v>83</v>
      </c>
      <c r="D39" s="264" t="s">
        <v>35</v>
      </c>
      <c r="E39" s="264">
        <v>1</v>
      </c>
      <c r="F39" s="323"/>
      <c r="G39" s="198"/>
    </row>
    <row r="40" spans="1:7" ht="13.5" thickBot="1">
      <c r="A40" s="158"/>
      <c r="B40" s="159"/>
      <c r="C40" s="200"/>
      <c r="D40" s="171"/>
      <c r="E40" s="189" t="s">
        <v>36</v>
      </c>
      <c r="F40" s="180">
        <f>SUM(F37:F39)</f>
        <v>4524.62</v>
      </c>
      <c r="G40" s="164"/>
    </row>
    <row r="41" spans="1:7" ht="12.75">
      <c r="A41" s="156"/>
      <c r="B41" s="273"/>
      <c r="C41" s="201" t="s">
        <v>44</v>
      </c>
      <c r="D41" s="271"/>
      <c r="E41" s="262"/>
      <c r="F41" s="168"/>
      <c r="G41" s="169"/>
    </row>
    <row r="42" spans="1:7" ht="12.75">
      <c r="A42" s="199"/>
      <c r="B42" s="260"/>
      <c r="C42" s="185" t="s">
        <v>37</v>
      </c>
      <c r="D42" s="269"/>
      <c r="E42" s="261"/>
      <c r="F42" s="196"/>
      <c r="G42" s="198"/>
    </row>
    <row r="43" spans="1:7" ht="19.5" customHeight="1">
      <c r="A43" s="199"/>
      <c r="B43" s="241" t="s">
        <v>43</v>
      </c>
      <c r="C43" s="230" t="s">
        <v>62</v>
      </c>
      <c r="D43" s="274" t="s">
        <v>63</v>
      </c>
      <c r="E43" s="242">
        <v>2</v>
      </c>
      <c r="F43" s="243">
        <f>E43*G43</f>
        <v>3515</v>
      </c>
      <c r="G43" s="275">
        <v>1757.34</v>
      </c>
    </row>
    <row r="44" spans="1:7" ht="12.75">
      <c r="A44" s="199"/>
      <c r="B44" s="241" t="s">
        <v>49</v>
      </c>
      <c r="C44" s="230" t="s">
        <v>64</v>
      </c>
      <c r="D44" s="274" t="s">
        <v>35</v>
      </c>
      <c r="E44" s="242">
        <v>6</v>
      </c>
      <c r="F44" s="243">
        <f>E44*G44</f>
        <v>3082</v>
      </c>
      <c r="G44" s="275">
        <v>513.6</v>
      </c>
    </row>
    <row r="45" spans="1:7" ht="13.5" thickBot="1">
      <c r="A45" s="158"/>
      <c r="B45" s="159"/>
      <c r="C45" s="200"/>
      <c r="D45" s="171"/>
      <c r="E45" s="189" t="s">
        <v>36</v>
      </c>
      <c r="F45" s="180">
        <f>SUM(F43:F44)</f>
        <v>6597</v>
      </c>
      <c r="G45" s="164"/>
    </row>
    <row r="46" spans="1:7" ht="13.5" thickBot="1">
      <c r="A46" s="202"/>
      <c r="B46" s="203"/>
      <c r="C46" s="204"/>
      <c r="D46" s="203"/>
      <c r="E46" s="205" t="s">
        <v>45</v>
      </c>
      <c r="F46" s="279">
        <f>F9+F13+F27+F32+F35+F40+F45</f>
        <v>47288.31</v>
      </c>
      <c r="G46" s="206"/>
    </row>
    <row r="49" spans="1:7" ht="12.75">
      <c r="A49" s="213"/>
      <c r="B49" s="214" t="s">
        <v>21</v>
      </c>
      <c r="C49" s="215"/>
      <c r="D49" s="216" t="s">
        <v>23</v>
      </c>
      <c r="E49" s="216"/>
      <c r="F49" s="217"/>
      <c r="G49" s="218"/>
    </row>
    <row r="50" spans="1:7" ht="12.75">
      <c r="A50" s="213"/>
      <c r="B50" s="214"/>
      <c r="C50" s="215"/>
      <c r="D50" s="216"/>
      <c r="E50" s="216"/>
      <c r="F50" s="217"/>
      <c r="G50" s="218"/>
    </row>
  </sheetData>
  <mergeCells count="11">
    <mergeCell ref="B38:B39"/>
    <mergeCell ref="F38:F39"/>
    <mergeCell ref="B24:B26"/>
    <mergeCell ref="F24:F25"/>
    <mergeCell ref="A1:G1"/>
    <mergeCell ref="A2:G2"/>
    <mergeCell ref="A3:G3"/>
    <mergeCell ref="F15:F17"/>
    <mergeCell ref="B15:B17"/>
    <mergeCell ref="F18:F22"/>
    <mergeCell ref="B18:B22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2017-02-01T03:39:58Z</cp:lastPrinted>
  <dcterms:created xsi:type="dcterms:W3CDTF">2010-11-29T02:37:01Z</dcterms:created>
  <dcterms:modified xsi:type="dcterms:W3CDTF">2017-02-01T03:40:01Z</dcterms:modified>
  <cp:category/>
  <cp:version/>
  <cp:contentType/>
  <cp:contentStatus/>
</cp:coreProperties>
</file>