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4в" sheetId="10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<sst xmlns="http://schemas.openxmlformats.org/spreadsheetml/2006/main" count="104" uniqueCount="80">
  <si>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</si>
  <si>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</si>
  <si>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</si>
  <si>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</si>
  <si>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</si>
  <si>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</si>
  <si>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</si>
  <si>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</si>
  <si>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</si>
  <si>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</si>
  <si>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</si>
  <si>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</si>
  <si>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</si>
  <si>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</si>
  <si>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</si>
  <si>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</si>
  <si>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</si>
  <si>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</si>
  <si>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</si>
  <si>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</si>
  <si>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</si>
  <si>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</si>
  <si>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</si>
  <si>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</si>
  <si>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</si>
  <si>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</si>
  <si>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24в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</si>
  <si>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</si>
  <si>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</si>
  <si>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</si>
  <si>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</si>
  <si>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</si>
  <si>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</si>
  <si>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</si>
  <si>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</si>
  <si>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</si>
  <si>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</si>
  <si>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</si>
  <si>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м3</t>
  </si>
  <si>
    <t>апрель</t>
  </si>
  <si>
    <t>м2</t>
  </si>
  <si>
    <t>Сантехнические работы</t>
  </si>
  <si>
    <t>январь</t>
  </si>
  <si>
    <t>октябрь</t>
  </si>
  <si>
    <t xml:space="preserve">Благоустройство </t>
  </si>
  <si>
    <t>май</t>
  </si>
  <si>
    <t>Электротехнические работы</t>
  </si>
  <si>
    <t>ИТОГО:</t>
  </si>
  <si>
    <t>август</t>
  </si>
  <si>
    <r>
      <t xml:space="preserve">ул. Советская, д.24в -  </t>
    </r>
    <r>
      <rPr>
        <b/>
        <sz val="20"/>
        <color indexed="10"/>
        <rFont val="Arial Cyr"/>
        <family val="2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</si>
  <si>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</si>
  <si>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</si>
  <si>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</si>
  <si>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</si>
  <si>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</si>
  <si>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</si>
  <si>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</si>
  <si>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</si>
  <si>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</si>
  <si>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</si>
  <si>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</si>
  <si>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</si>
  <si>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</si>
  <si>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Укрепление дверных проушин.</t>
  </si>
  <si>
    <t xml:space="preserve">Ремонт цоколя. </t>
  </si>
  <si>
    <t>Ремонт цоколя. Доска обрезная тол.-35мм</t>
  </si>
  <si>
    <t>Линолиум</t>
  </si>
  <si>
    <t>Рейка</t>
  </si>
  <si>
    <t>м/п</t>
  </si>
  <si>
    <t>Замена контргайки.</t>
  </si>
  <si>
    <t>100 сгонов</t>
  </si>
  <si>
    <t>0.01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</si>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</sst>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i/>
      <sz val="10"/>
      <name val="Arial Cyr"/>
      <family val="2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top"/>
      <protection locked="0"/>
    </xf>
  </cellStyleXfs>
  <cellXfs count="3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" fontId="18" fillId="0" borderId="39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textRotation="90" wrapText="1"/>
    </xf>
    <xf numFmtId="0" fontId="17" fillId="4" borderId="39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3" xfId="0" applyFill="1" applyBorder="1"/>
    <xf numFmtId="0" fontId="17" fillId="4" borderId="9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8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19" fillId="0" borderId="44" xfId="0" applyFont="1" applyBorder="1" applyAlignment="1">
      <alignment horizontal="center" vertical="center" wrapText="1"/>
    </xf>
    <xf numFmtId="4" fontId="0" fillId="4" borderId="44" xfId="0" applyNumberForma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44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17" fillId="0" borderId="39" xfId="0" applyFont="1" applyBorder="1" applyAlignment="1">
      <alignment horizontal="left" vertical="center" wrapText="1"/>
    </xf>
    <xf numFmtId="4" fontId="17" fillId="4" borderId="3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4" fontId="0" fillId="4" borderId="39" xfId="0" applyNumberFormat="1" applyFill="1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wrapText="1"/>
    </xf>
    <xf numFmtId="0" fontId="17" fillId="4" borderId="45" xfId="0" applyFont="1" applyFill="1" applyBorder="1" applyAlignment="1">
      <alignment vertical="center"/>
    </xf>
    <xf numFmtId="0" fontId="22" fillId="0" borderId="0" xfId="0" applyFont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0" fontId="0" fillId="4" borderId="42" xfId="0" applyFill="1" applyBorder="1"/>
    <xf numFmtId="0" fontId="23" fillId="0" borderId="9" xfId="0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top" wrapText="1"/>
    </xf>
    <xf numFmtId="0" fontId="25" fillId="4" borderId="45" xfId="0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vertical="top" wrapText="1"/>
    </xf>
    <xf numFmtId="168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>
      <alignment horizontal="left" wrapText="1"/>
    </xf>
    <xf numFmtId="0" fontId="24" fillId="2" borderId="9" xfId="0" applyFont="1" applyFill="1" applyBorder="1" applyAlignment="1">
      <alignment horizontal="center"/>
    </xf>
    <xf numFmtId="2" fontId="24" fillId="2" borderId="9" xfId="0" applyNumberFormat="1" applyFont="1" applyFill="1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left" vertical="center"/>
    </xf>
    <xf numFmtId="4" fontId="26" fillId="0" borderId="9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49" fontId="0" fillId="0" borderId="45" xfId="0" applyNumberFormat="1" applyFont="1" applyBorder="1" applyAlignment="1" applyProtection="1">
      <alignment vertical="top" wrapText="1"/>
      <protection locked="0"/>
    </xf>
    <xf numFmtId="16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8" fillId="3" borderId="19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textRotation="90" wrapText="1"/>
      <protection locked="0"/>
    </xf>
    <xf numFmtId="0" fontId="8" fillId="0" borderId="47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44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4" sqref="I34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9" t="s">
        <v>50</v>
      </c>
      <c r="L2" s="239"/>
      <c r="M2" s="239"/>
      <c r="N2" s="239"/>
    </row>
    <row r="3" spans="11:14" ht="15.75">
      <c r="K3" s="239" t="s">
        <v>51</v>
      </c>
      <c r="L3" s="239"/>
      <c r="M3" s="239"/>
      <c r="N3" s="239"/>
    </row>
    <row r="4" spans="11:14" ht="15.75">
      <c r="K4" s="239" t="s">
        <v>52</v>
      </c>
      <c r="L4" s="239"/>
      <c r="M4" s="239"/>
      <c r="N4" s="239"/>
    </row>
    <row r="7" spans="1:15" s="3" customFormat="1" ht="15.75">
      <c r="A7" s="288" t="s">
        <v>79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</row>
    <row r="8" spans="1:15" ht="18.75">
      <c r="A8" s="289" t="s">
        <v>26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15" ht="19.5" thickBot="1">
      <c r="A9" s="4" t="s">
        <v>0</v>
      </c>
      <c r="B9" s="138"/>
      <c r="C9" s="138"/>
      <c r="E9" s="137">
        <v>287.2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290" t="s">
        <v>1</v>
      </c>
      <c r="B10" s="292" t="s">
        <v>2</v>
      </c>
      <c r="C10" s="295" t="s">
        <v>3</v>
      </c>
      <c r="D10" s="297" t="s">
        <v>74</v>
      </c>
      <c r="E10" s="295" t="s">
        <v>4</v>
      </c>
      <c r="F10" s="300" t="s">
        <v>5</v>
      </c>
      <c r="G10" s="302" t="s">
        <v>6</v>
      </c>
      <c r="H10" s="302"/>
      <c r="I10" s="302"/>
      <c r="J10" s="303"/>
      <c r="K10" s="300" t="s">
        <v>7</v>
      </c>
      <c r="L10" s="304" t="s">
        <v>6</v>
      </c>
      <c r="M10" s="304"/>
      <c r="N10" s="304"/>
      <c r="O10" s="305"/>
    </row>
    <row r="11" spans="1:15" s="5" customFormat="1" ht="37.5" customHeight="1">
      <c r="A11" s="291"/>
      <c r="B11" s="293"/>
      <c r="C11" s="296"/>
      <c r="D11" s="298"/>
      <c r="E11" s="296"/>
      <c r="F11" s="301"/>
      <c r="G11" s="285" t="s">
        <v>8</v>
      </c>
      <c r="H11" s="285" t="s">
        <v>9</v>
      </c>
      <c r="I11" s="285" t="s">
        <v>10</v>
      </c>
      <c r="J11" s="287" t="s">
        <v>11</v>
      </c>
      <c r="K11" s="301"/>
      <c r="L11" s="286" t="s">
        <v>24</v>
      </c>
      <c r="M11" s="285" t="s">
        <v>12</v>
      </c>
      <c r="N11" s="286" t="s">
        <v>25</v>
      </c>
      <c r="O11" s="287" t="s">
        <v>13</v>
      </c>
    </row>
    <row r="12" spans="1:15" s="5" customFormat="1" ht="44.25" customHeight="1" thickBot="1">
      <c r="A12" s="291"/>
      <c r="B12" s="294"/>
      <c r="C12" s="296"/>
      <c r="D12" s="299"/>
      <c r="E12" s="296"/>
      <c r="F12" s="301"/>
      <c r="G12" s="285"/>
      <c r="H12" s="285"/>
      <c r="I12" s="285"/>
      <c r="J12" s="287"/>
      <c r="K12" s="301"/>
      <c r="L12" s="286"/>
      <c r="M12" s="285"/>
      <c r="N12" s="286"/>
      <c r="O12" s="287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25.11</v>
      </c>
      <c r="D31" s="114">
        <v>1.35</v>
      </c>
      <c r="E31" s="113">
        <f>F31+K31</f>
        <v>23.76</v>
      </c>
      <c r="F31" s="113">
        <f>G31+H31+I31+J31</f>
        <v>14.19</v>
      </c>
      <c r="G31" s="115">
        <f>10.85-1.35</f>
        <v>9.5</v>
      </c>
      <c r="H31" s="116">
        <v>2.39</v>
      </c>
      <c r="I31" s="116">
        <v>0.9</v>
      </c>
      <c r="J31" s="116">
        <v>1.4</v>
      </c>
      <c r="K31" s="113">
        <f>L31+M31+N31+O31</f>
        <v>9.57</v>
      </c>
      <c r="L31" s="115">
        <v>1.05</v>
      </c>
      <c r="M31" s="116">
        <v>5.58</v>
      </c>
      <c r="N31" s="116">
        <v>0.28</v>
      </c>
      <c r="O31" s="117">
        <v>2.66</v>
      </c>
    </row>
    <row r="32" spans="1:15" ht="24.75" customHeight="1" thickBot="1">
      <c r="A32" s="16" t="s">
        <v>75</v>
      </c>
      <c r="B32" s="17">
        <v>1</v>
      </c>
      <c r="C32" s="80">
        <f>C31*E9*12</f>
        <v>86539.1</v>
      </c>
      <c r="D32" s="19">
        <f>D31*E9*12</f>
        <v>4653</v>
      </c>
      <c r="E32" s="63">
        <f>F32+K32</f>
        <v>81887</v>
      </c>
      <c r="F32" s="63">
        <f>G32+H32+I32+J32</f>
        <v>48905</v>
      </c>
      <c r="G32" s="81">
        <f>G31/C31*C32</f>
        <v>32741</v>
      </c>
      <c r="H32" s="22">
        <f>H31/C31*C32</f>
        <v>8237</v>
      </c>
      <c r="I32" s="22">
        <f>I31/C31*C32</f>
        <v>3102</v>
      </c>
      <c r="J32" s="23">
        <f>J31/C31*C32</f>
        <v>4825</v>
      </c>
      <c r="K32" s="134">
        <f>L32+M32+N32+O32</f>
        <v>32982</v>
      </c>
      <c r="L32" s="82">
        <f>L31/C31*C32</f>
        <v>3619</v>
      </c>
      <c r="M32" s="25">
        <f>M31/C31*C32</f>
        <v>19231</v>
      </c>
      <c r="N32" s="25">
        <f>N31/C31*C32</f>
        <v>965</v>
      </c>
      <c r="O32" s="26">
        <f>O31/C31*C32</f>
        <v>9167</v>
      </c>
    </row>
    <row r="33" spans="1:15" ht="26.25" customHeight="1" thickBot="1">
      <c r="A33" s="126" t="s">
        <v>76</v>
      </c>
      <c r="B33" s="127">
        <f>(C33/C32)%*100</f>
        <v>0.6002</v>
      </c>
      <c r="C33" s="128">
        <v>51943.8</v>
      </c>
      <c r="D33" s="129">
        <f>D31/C31*C33</f>
        <v>2793</v>
      </c>
      <c r="E33" s="130">
        <f>F33+K33</f>
        <v>49151</v>
      </c>
      <c r="F33" s="130">
        <f>G33+H33+I33+J33</f>
        <v>29354</v>
      </c>
      <c r="G33" s="131">
        <f>G31/C31*C33</f>
        <v>19652</v>
      </c>
      <c r="H33" s="132">
        <f>H31/C31*C33</f>
        <v>4944</v>
      </c>
      <c r="I33" s="132">
        <f>I31/C31*C33</f>
        <v>1862</v>
      </c>
      <c r="J33" s="133">
        <f>J31/C31*C33</f>
        <v>2896</v>
      </c>
      <c r="K33" s="135">
        <f aca="true" t="shared" si="0" ref="K33:K35">L33+M33+N33+O33</f>
        <v>19797</v>
      </c>
      <c r="L33" s="131">
        <f>L31/C31*C33</f>
        <v>2172</v>
      </c>
      <c r="M33" s="132">
        <f>M31/C31*C33</f>
        <v>11543</v>
      </c>
      <c r="N33" s="132">
        <f>N31/C31*C33</f>
        <v>579</v>
      </c>
      <c r="O33" s="133">
        <f>O31/C31*C33</f>
        <v>5503</v>
      </c>
    </row>
    <row r="34" spans="1:15" ht="34.5" customHeight="1" thickBot="1">
      <c r="A34" s="119" t="s">
        <v>77</v>
      </c>
      <c r="B34" s="120"/>
      <c r="C34" s="121">
        <f>D34+E34</f>
        <v>64291</v>
      </c>
      <c r="D34" s="122">
        <f>D32</f>
        <v>4653</v>
      </c>
      <c r="E34" s="121">
        <f>F34+K34</f>
        <v>59638</v>
      </c>
      <c r="F34" s="121">
        <f>G34+H34+I34+J34</f>
        <v>26656</v>
      </c>
      <c r="G34" s="123">
        <f>15029.03+1042.56</f>
        <v>16072</v>
      </c>
      <c r="H34" s="124">
        <f>7045.96+753.88</f>
        <v>7800</v>
      </c>
      <c r="I34" s="124">
        <v>2784</v>
      </c>
      <c r="J34" s="125"/>
      <c r="K34" s="136">
        <f t="shared" si="0"/>
        <v>32982</v>
      </c>
      <c r="L34" s="123">
        <f aca="true" t="shared" si="1" ref="L34:O34">L32</f>
        <v>3619</v>
      </c>
      <c r="M34" s="124">
        <f t="shared" si="1"/>
        <v>19231</v>
      </c>
      <c r="N34" s="124">
        <f t="shared" si="1"/>
        <v>965</v>
      </c>
      <c r="O34" s="125">
        <f t="shared" si="1"/>
        <v>9167</v>
      </c>
    </row>
    <row r="35" spans="1:15" ht="24.75" customHeight="1" thickBot="1">
      <c r="A35" s="69" t="s">
        <v>15</v>
      </c>
      <c r="B35" s="70"/>
      <c r="C35" s="83">
        <f>C34-C33</f>
        <v>12347</v>
      </c>
      <c r="D35" s="40">
        <f>D34-D33</f>
        <v>1860</v>
      </c>
      <c r="E35" s="83">
        <f>F35+K35</f>
        <v>10487</v>
      </c>
      <c r="F35" s="83">
        <f>G35+H35+I35+J35</f>
        <v>-2698</v>
      </c>
      <c r="G35" s="84">
        <f>G34-G33</f>
        <v>-3580</v>
      </c>
      <c r="H35" s="40">
        <f>H34-H33</f>
        <v>2856</v>
      </c>
      <c r="I35" s="40">
        <f>I34-I33</f>
        <v>922</v>
      </c>
      <c r="J35" s="72">
        <f>J34-J33</f>
        <v>-2896</v>
      </c>
      <c r="K35" s="134">
        <f t="shared" si="0"/>
        <v>13185</v>
      </c>
      <c r="L35" s="85">
        <f>L34-L33</f>
        <v>1447</v>
      </c>
      <c r="M35" s="86">
        <f aca="true" t="shared" si="2" ref="M35:O35">M34-M33</f>
        <v>7688</v>
      </c>
      <c r="N35" s="86">
        <f t="shared" si="2"/>
        <v>386</v>
      </c>
      <c r="O35" s="109">
        <f t="shared" si="2"/>
        <v>3664</v>
      </c>
    </row>
    <row r="36" spans="1:15" s="2" customFormat="1" ht="24" customHeight="1" thickBot="1">
      <c r="A36" s="273" t="s">
        <v>78</v>
      </c>
      <c r="B36" s="274"/>
      <c r="C36" s="274"/>
      <c r="D36" s="274"/>
      <c r="E36" s="275">
        <v>63645.75</v>
      </c>
      <c r="F36" s="276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78" t="s">
        <v>16</v>
      </c>
      <c r="B38" s="281" t="s">
        <v>17</v>
      </c>
      <c r="C38" s="272"/>
      <c r="D38" s="277"/>
      <c r="E38" s="272"/>
      <c r="F38" s="272"/>
      <c r="G38" s="284"/>
      <c r="H38" s="284"/>
      <c r="I38" s="284"/>
      <c r="J38" s="284"/>
      <c r="K38" s="272"/>
      <c r="L38" s="284"/>
      <c r="M38" s="284"/>
      <c r="N38" s="284"/>
      <c r="O38" s="284"/>
    </row>
    <row r="39" spans="1:15" s="2" customFormat="1" ht="12.75" customHeight="1" hidden="1">
      <c r="A39" s="279"/>
      <c r="B39" s="282"/>
      <c r="C39" s="272"/>
      <c r="D39" s="277"/>
      <c r="E39" s="272"/>
      <c r="F39" s="272"/>
      <c r="G39" s="277"/>
      <c r="H39" s="277"/>
      <c r="I39" s="277"/>
      <c r="J39" s="277"/>
      <c r="K39" s="272"/>
      <c r="L39" s="277"/>
      <c r="M39" s="277"/>
      <c r="N39" s="277"/>
      <c r="O39" s="277"/>
    </row>
    <row r="40" spans="1:15" s="89" customFormat="1" ht="60" customHeight="1" hidden="1">
      <c r="A40" s="280"/>
      <c r="B40" s="283"/>
      <c r="C40" s="272"/>
      <c r="D40" s="277"/>
      <c r="E40" s="272"/>
      <c r="F40" s="272"/>
      <c r="G40" s="277"/>
      <c r="H40" s="277"/>
      <c r="I40" s="277"/>
      <c r="J40" s="277"/>
      <c r="K40" s="272"/>
      <c r="L40" s="277"/>
      <c r="M40" s="277"/>
      <c r="N40" s="277"/>
      <c r="O40" s="277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73</v>
      </c>
      <c r="L50" s="110"/>
    </row>
    <row r="52" spans="2:8" ht="12.75">
      <c r="B52" s="1" t="s">
        <v>53</v>
      </c>
      <c r="H52" s="1" t="s">
        <v>54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K38:K40"/>
    <mergeCell ref="L38:O38"/>
    <mergeCell ref="G39:G40"/>
    <mergeCell ref="H39:H40"/>
    <mergeCell ref="L39:L40"/>
    <mergeCell ref="M11:M12"/>
    <mergeCell ref="N11:N12"/>
    <mergeCell ref="O11:O12"/>
    <mergeCell ref="M39:M40"/>
    <mergeCell ref="N39:N40"/>
    <mergeCell ref="O39:O40"/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>
      <selection activeCell="N18" sqref="N18"/>
    </sheetView>
  </sheetViews>
  <sheetFormatPr defaultColWidth="9.00390625" defaultRowHeight="12.75"/>
  <cols>
    <col min="1" max="1" width="8.125" style="220" customWidth="1"/>
    <col min="2" max="2" width="8.875" style="221" customWidth="1"/>
    <col min="3" max="3" width="42.75390625" style="222" customWidth="1"/>
    <col min="4" max="4" width="7.875" style="223" customWidth="1"/>
    <col min="5" max="5" width="10.00390625" style="223" customWidth="1"/>
    <col min="6" max="6" width="11.375" style="224" customWidth="1"/>
    <col min="7" max="7" width="9.75390625" style="225" customWidth="1"/>
  </cols>
  <sheetData>
    <row r="1" spans="1:7" ht="15.75">
      <c r="A1" s="315" t="s">
        <v>27</v>
      </c>
      <c r="B1" s="315"/>
      <c r="C1" s="315"/>
      <c r="D1" s="315"/>
      <c r="E1" s="315"/>
      <c r="F1" s="315"/>
      <c r="G1" s="315"/>
    </row>
    <row r="2" spans="1:7" ht="18.75" thickBot="1">
      <c r="A2" s="316" t="s">
        <v>55</v>
      </c>
      <c r="B2" s="316"/>
      <c r="C2" s="316"/>
      <c r="D2" s="316"/>
      <c r="E2" s="316"/>
      <c r="F2" s="316"/>
      <c r="G2" s="316"/>
    </row>
    <row r="3" spans="1:7" ht="27" thickBot="1">
      <c r="A3" s="306" t="s">
        <v>49</v>
      </c>
      <c r="B3" s="307"/>
      <c r="C3" s="307"/>
      <c r="D3" s="307"/>
      <c r="E3" s="307"/>
      <c r="F3" s="307"/>
      <c r="G3" s="308"/>
    </row>
    <row r="4" spans="1:7" ht="13.5" thickBot="1">
      <c r="A4" s="139"/>
      <c r="B4" s="140"/>
      <c r="C4" s="141"/>
      <c r="D4" s="142"/>
      <c r="E4" s="142"/>
      <c r="F4" s="143"/>
      <c r="G4" s="144"/>
    </row>
    <row r="5" spans="1:7" ht="13.5" thickBot="1">
      <c r="A5" s="145" t="s">
        <v>28</v>
      </c>
      <c r="B5" s="146" t="s">
        <v>29</v>
      </c>
      <c r="C5" s="147" t="s">
        <v>30</v>
      </c>
      <c r="D5" s="148" t="s">
        <v>31</v>
      </c>
      <c r="E5" s="149" t="s">
        <v>32</v>
      </c>
      <c r="F5" s="150" t="s">
        <v>33</v>
      </c>
      <c r="G5" s="151" t="s">
        <v>72</v>
      </c>
    </row>
    <row r="6" spans="1:7" ht="12.75">
      <c r="A6" s="152"/>
      <c r="B6" s="153"/>
      <c r="C6" s="154" t="s">
        <v>34</v>
      </c>
      <c r="D6" s="149"/>
      <c r="E6" s="149"/>
      <c r="F6" s="155"/>
      <c r="G6" s="156"/>
    </row>
    <row r="7" spans="1:7" ht="12.75">
      <c r="A7" s="157"/>
      <c r="B7" s="264" t="s">
        <v>39</v>
      </c>
      <c r="C7" s="265" t="s">
        <v>63</v>
      </c>
      <c r="D7" s="255" t="s">
        <v>35</v>
      </c>
      <c r="E7" s="256">
        <v>1</v>
      </c>
      <c r="F7" s="257">
        <v>614.04</v>
      </c>
      <c r="G7" s="266"/>
    </row>
    <row r="8" spans="1:7" ht="14.25">
      <c r="A8" s="157"/>
      <c r="B8" s="312" t="s">
        <v>43</v>
      </c>
      <c r="C8" s="258" t="s">
        <v>64</v>
      </c>
      <c r="D8" s="259"/>
      <c r="E8" s="260"/>
      <c r="F8" s="309">
        <v>14414.99</v>
      </c>
      <c r="G8" s="232"/>
    </row>
    <row r="9" spans="1:7" ht="28.5">
      <c r="A9" s="157"/>
      <c r="B9" s="313"/>
      <c r="C9" s="258" t="s">
        <v>65</v>
      </c>
      <c r="D9" s="259" t="s">
        <v>38</v>
      </c>
      <c r="E9" s="260">
        <v>0.3</v>
      </c>
      <c r="F9" s="310"/>
      <c r="G9" s="232"/>
    </row>
    <row r="10" spans="1:7" ht="14.25">
      <c r="A10" s="157"/>
      <c r="B10" s="313"/>
      <c r="C10" s="258" t="s">
        <v>66</v>
      </c>
      <c r="D10" s="259" t="s">
        <v>38</v>
      </c>
      <c r="E10" s="260">
        <v>29</v>
      </c>
      <c r="F10" s="310"/>
      <c r="G10" s="232"/>
    </row>
    <row r="11" spans="1:7" ht="14.25">
      <c r="A11" s="157"/>
      <c r="B11" s="314"/>
      <c r="C11" s="258" t="s">
        <v>67</v>
      </c>
      <c r="D11" s="259" t="s">
        <v>68</v>
      </c>
      <c r="E11" s="260">
        <v>68</v>
      </c>
      <c r="F11" s="311"/>
      <c r="G11" s="232"/>
    </row>
    <row r="12" spans="1:7" ht="13.5" thickBot="1">
      <c r="A12" s="158"/>
      <c r="B12" s="159"/>
      <c r="C12" s="160"/>
      <c r="D12" s="161"/>
      <c r="E12" s="162" t="s">
        <v>36</v>
      </c>
      <c r="F12" s="163">
        <f>SUM(F7:F11)</f>
        <v>15029.03</v>
      </c>
      <c r="G12" s="164"/>
    </row>
    <row r="13" spans="1:7" ht="15.75">
      <c r="A13" s="157"/>
      <c r="B13" s="165"/>
      <c r="C13" s="166" t="s">
        <v>37</v>
      </c>
      <c r="D13" s="167"/>
      <c r="E13" s="168"/>
      <c r="F13" s="169"/>
      <c r="G13" s="170"/>
    </row>
    <row r="14" spans="1:7" ht="16.5" customHeight="1">
      <c r="A14" s="157"/>
      <c r="B14" s="242" t="s">
        <v>45</v>
      </c>
      <c r="C14" s="243" t="s">
        <v>56</v>
      </c>
      <c r="D14" s="244" t="s">
        <v>40</v>
      </c>
      <c r="E14" s="244">
        <v>289.6</v>
      </c>
      <c r="F14" s="245">
        <f>E14*1.8</f>
        <v>521.28</v>
      </c>
      <c r="G14" s="267">
        <v>1.8</v>
      </c>
    </row>
    <row r="15" spans="1:7" ht="27.75" customHeight="1">
      <c r="A15" s="157"/>
      <c r="B15" s="242" t="s">
        <v>48</v>
      </c>
      <c r="C15" s="246" t="s">
        <v>57</v>
      </c>
      <c r="D15" s="244" t="s">
        <v>40</v>
      </c>
      <c r="E15" s="244">
        <v>289.6</v>
      </c>
      <c r="F15" s="245">
        <f>E15*1.8</f>
        <v>521.28</v>
      </c>
      <c r="G15" s="267">
        <v>1.8</v>
      </c>
    </row>
    <row r="16" spans="1:7" ht="13.5" thickBot="1">
      <c r="A16" s="158"/>
      <c r="B16" s="159"/>
      <c r="C16" s="177"/>
      <c r="D16" s="178"/>
      <c r="E16" s="162" t="s">
        <v>36</v>
      </c>
      <c r="F16" s="163">
        <f>SUM(F14:F15)</f>
        <v>1042.56</v>
      </c>
      <c r="G16" s="164"/>
    </row>
    <row r="17" spans="1:7" ht="12.75">
      <c r="A17" s="179"/>
      <c r="B17" s="180"/>
      <c r="C17" s="189" t="s">
        <v>41</v>
      </c>
      <c r="D17" s="190"/>
      <c r="E17" s="190"/>
      <c r="F17" s="233"/>
      <c r="G17" s="182"/>
    </row>
    <row r="18" spans="1:7" ht="21">
      <c r="A18" s="268"/>
      <c r="B18" s="262" t="s">
        <v>42</v>
      </c>
      <c r="C18" s="254" t="s">
        <v>69</v>
      </c>
      <c r="D18" s="254" t="s">
        <v>70</v>
      </c>
      <c r="E18" s="261" t="s">
        <v>71</v>
      </c>
      <c r="F18" s="263">
        <v>753.88</v>
      </c>
      <c r="G18" s="241"/>
    </row>
    <row r="19" spans="1:7" ht="13.5" thickBot="1">
      <c r="A19" s="184"/>
      <c r="B19" s="185"/>
      <c r="C19" s="186"/>
      <c r="D19" s="187"/>
      <c r="E19" s="162" t="s">
        <v>36</v>
      </c>
      <c r="F19" s="163">
        <f>F18</f>
        <v>753.88</v>
      </c>
      <c r="G19" s="188"/>
    </row>
    <row r="20" spans="1:7" ht="12.75">
      <c r="A20" s="179"/>
      <c r="B20" s="180"/>
      <c r="C20" s="189" t="s">
        <v>41</v>
      </c>
      <c r="D20" s="190"/>
      <c r="E20" s="190"/>
      <c r="F20" s="191"/>
      <c r="G20" s="192"/>
    </row>
    <row r="21" spans="1:7" ht="12.75">
      <c r="A21" s="179"/>
      <c r="B21" s="180"/>
      <c r="C21" s="193" t="s">
        <v>37</v>
      </c>
      <c r="D21" s="181"/>
      <c r="E21" s="181"/>
      <c r="F21" s="194"/>
      <c r="G21" s="192"/>
    </row>
    <row r="22" spans="1:7" ht="38.25">
      <c r="A22" s="179"/>
      <c r="B22" s="238" t="s">
        <v>45</v>
      </c>
      <c r="C22" s="247" t="s">
        <v>58</v>
      </c>
      <c r="D22" s="236" t="s">
        <v>40</v>
      </c>
      <c r="E22" s="244">
        <v>289.6</v>
      </c>
      <c r="F22" s="248">
        <f>E22*G22</f>
        <v>156.38</v>
      </c>
      <c r="G22" s="269">
        <v>0.54</v>
      </c>
    </row>
    <row r="23" spans="1:7" ht="63.75">
      <c r="A23" s="179"/>
      <c r="B23" s="238" t="s">
        <v>48</v>
      </c>
      <c r="C23" s="249" t="s">
        <v>59</v>
      </c>
      <c r="D23" s="195" t="s">
        <v>40</v>
      </c>
      <c r="E23" s="244">
        <v>289.6</v>
      </c>
      <c r="F23" s="250">
        <f>E23*G23</f>
        <v>6889.58</v>
      </c>
      <c r="G23" s="269">
        <v>23.79</v>
      </c>
    </row>
    <row r="24" spans="1:7" ht="13.5" thickBot="1">
      <c r="A24" s="158"/>
      <c r="B24" s="159"/>
      <c r="C24" s="196"/>
      <c r="D24" s="178"/>
      <c r="E24" s="197" t="s">
        <v>36</v>
      </c>
      <c r="F24" s="163">
        <f>SUM(F22:F23)</f>
        <v>7045.96</v>
      </c>
      <c r="G24" s="164"/>
    </row>
    <row r="25" spans="1:7" ht="12.75">
      <c r="A25" s="157"/>
      <c r="B25" s="175"/>
      <c r="C25" s="237" t="s">
        <v>44</v>
      </c>
      <c r="D25" s="198"/>
      <c r="E25" s="198"/>
      <c r="F25" s="199"/>
      <c r="G25" s="174"/>
    </row>
    <row r="26" spans="1:7" ht="12.75">
      <c r="A26" s="200"/>
      <c r="B26" s="183"/>
      <c r="C26" s="201"/>
      <c r="D26" s="175"/>
      <c r="E26" s="175"/>
      <c r="F26" s="202"/>
      <c r="G26" s="203"/>
    </row>
    <row r="27" spans="1:7" ht="13.5" thickBot="1">
      <c r="A27" s="200"/>
      <c r="B27" s="204"/>
      <c r="C27" s="205"/>
      <c r="D27" s="206"/>
      <c r="E27" s="207" t="s">
        <v>36</v>
      </c>
      <c r="F27" s="163">
        <f>SUM(F26:F26)</f>
        <v>0</v>
      </c>
      <c r="G27" s="203"/>
    </row>
    <row r="28" spans="1:7" ht="12.75">
      <c r="A28" s="152"/>
      <c r="B28" s="209"/>
      <c r="C28" s="213" t="s">
        <v>46</v>
      </c>
      <c r="D28" s="234"/>
      <c r="E28" s="234"/>
      <c r="F28" s="235"/>
      <c r="G28" s="210"/>
    </row>
    <row r="29" spans="1:7" ht="13.5" thickBot="1">
      <c r="A29" s="158"/>
      <c r="B29" s="159"/>
      <c r="C29" s="212"/>
      <c r="D29" s="178"/>
      <c r="E29" s="197" t="s">
        <v>36</v>
      </c>
      <c r="F29" s="163">
        <v>0</v>
      </c>
      <c r="G29" s="210"/>
    </row>
    <row r="30" spans="1:7" ht="12.75">
      <c r="A30" s="157"/>
      <c r="B30" s="175"/>
      <c r="C30" s="213" t="s">
        <v>46</v>
      </c>
      <c r="D30" s="176"/>
      <c r="E30" s="172"/>
      <c r="F30" s="173"/>
      <c r="G30" s="210"/>
    </row>
    <row r="31" spans="1:7" ht="12.75">
      <c r="A31" s="211"/>
      <c r="B31" s="171"/>
      <c r="C31" s="166" t="s">
        <v>37</v>
      </c>
      <c r="D31" s="206"/>
      <c r="E31" s="207"/>
      <c r="F31" s="208"/>
      <c r="G31" s="210"/>
    </row>
    <row r="32" spans="1:7" ht="18.75" customHeight="1">
      <c r="A32" s="211"/>
      <c r="B32" s="251" t="s">
        <v>45</v>
      </c>
      <c r="C32" s="240" t="s">
        <v>60</v>
      </c>
      <c r="D32" s="214" t="s">
        <v>61</v>
      </c>
      <c r="E32" s="252">
        <v>1</v>
      </c>
      <c r="F32" s="253">
        <f>E32*G32</f>
        <v>1757</v>
      </c>
      <c r="G32" s="270">
        <v>1757.34</v>
      </c>
    </row>
    <row r="33" spans="1:7" ht="12.75">
      <c r="A33" s="211"/>
      <c r="B33" s="251" t="s">
        <v>48</v>
      </c>
      <c r="C33" s="240" t="s">
        <v>62</v>
      </c>
      <c r="D33" s="214" t="s">
        <v>35</v>
      </c>
      <c r="E33" s="252">
        <v>2</v>
      </c>
      <c r="F33" s="253">
        <f>E33*G33</f>
        <v>1027</v>
      </c>
      <c r="G33" s="270">
        <v>513.6</v>
      </c>
    </row>
    <row r="34" spans="1:7" ht="13.5" thickBot="1">
      <c r="A34" s="158"/>
      <c r="B34" s="159"/>
      <c r="C34" s="212"/>
      <c r="D34" s="178"/>
      <c r="E34" s="197" t="s">
        <v>36</v>
      </c>
      <c r="F34" s="163">
        <f>SUM(F32:F33)</f>
        <v>2784</v>
      </c>
      <c r="G34" s="164"/>
    </row>
    <row r="35" spans="1:7" ht="13.5" thickBot="1">
      <c r="A35" s="215"/>
      <c r="B35" s="216"/>
      <c r="C35" s="217"/>
      <c r="D35" s="216"/>
      <c r="E35" s="218" t="s">
        <v>47</v>
      </c>
      <c r="F35" s="271">
        <f>F12+F16+F19+F24+F27+F29+F34</f>
        <v>26655.43</v>
      </c>
      <c r="G35" s="219"/>
    </row>
    <row r="38" spans="1:7" ht="12.75">
      <c r="A38" s="226"/>
      <c r="B38" s="227" t="s">
        <v>21</v>
      </c>
      <c r="C38" s="228"/>
      <c r="D38" s="229" t="s">
        <v>23</v>
      </c>
      <c r="E38" s="229"/>
      <c r="F38" s="230"/>
      <c r="G38" s="231"/>
    </row>
    <row r="39" spans="1:7" ht="12.75">
      <c r="A39" s="226"/>
      <c r="B39" s="227"/>
      <c r="C39" s="228"/>
      <c r="D39" s="229"/>
      <c r="E39" s="229"/>
      <c r="F39" s="230"/>
      <c r="G39" s="231"/>
    </row>
  </sheetData>
  <mergeCells count="5">
    <mergeCell ref="A3:G3"/>
    <mergeCell ref="F8:F11"/>
    <mergeCell ref="B8:B11"/>
    <mergeCell ref="A1:G1"/>
    <mergeCell ref="A2:G2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2017-02-01T03:31:03Z</cp:lastPrinted>
  <dcterms:created xsi:type="dcterms:W3CDTF">2010-11-29T02:37:01Z</dcterms:created>
  <dcterms:modified xsi:type="dcterms:W3CDTF">2017-02-01T03:31:24Z</dcterms:modified>
  <cp:category/>
  <cp:version/>
  <cp:contentType/>
  <cp:contentStatus/>
</cp:coreProperties>
</file>