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28в" sheetId="8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<sst xmlns="http://schemas.openxmlformats.org/spreadsheetml/2006/main" count="117" uniqueCount="89">
  <si>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</si>
  <si>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</si>
  <si>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</si>
  <si>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</si>
  <si>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</si>
  <si>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</si>
  <si>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</si>
  <si>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</si>
  <si>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</si>
  <si>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</si>
  <si>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</si>
  <si>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</si>
  <si>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</si>
  <si>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</si>
  <si>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</si>
  <si>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</si>
  <si>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</si>
  <si>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</si>
  <si>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</si>
  <si>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</si>
  <si>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</si>
  <si>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</si>
  <si>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</si>
  <si>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</si>
  <si>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</si>
  <si>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</si>
  <si>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28в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</si>
  <si>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</si>
  <si>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</si>
  <si>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</si>
  <si>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</si>
  <si>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</si>
  <si>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</si>
  <si>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</si>
  <si>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</si>
  <si>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ноябрь</t>
  </si>
  <si>
    <t>шт</t>
  </si>
  <si>
    <t>Всего:</t>
  </si>
  <si>
    <t>Техническое обслуживание</t>
  </si>
  <si>
    <t>март</t>
  </si>
  <si>
    <t>апрель</t>
  </si>
  <si>
    <t>м2</t>
  </si>
  <si>
    <t>Сантехнические работы</t>
  </si>
  <si>
    <t>январь</t>
  </si>
  <si>
    <t>м.п.</t>
  </si>
  <si>
    <t xml:space="preserve">Благоустройство </t>
  </si>
  <si>
    <t>май</t>
  </si>
  <si>
    <t>Электротехнические работы</t>
  </si>
  <si>
    <t>ИТОГО:</t>
  </si>
  <si>
    <t>шт.</t>
  </si>
  <si>
    <t>август</t>
  </si>
  <si>
    <t>июль</t>
  </si>
  <si>
    <t>июнь</t>
  </si>
  <si>
    <r>
      <t xml:space="preserve">ул. Советская, д.28в -  </t>
    </r>
    <r>
      <rPr>
        <b/>
        <sz val="20"/>
        <color indexed="10"/>
        <rFont val="Arial Cyr"/>
        <family val="2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</si>
  <si>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</si>
  <si>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</si>
  <si>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</si>
  <si>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</si>
  <si>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</si>
  <si>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</si>
  <si>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Укрепление  дверных приборов проушин.</t>
  </si>
  <si>
    <t>Смена дверных приборов замки навесные.</t>
  </si>
  <si>
    <t>Прочистка канализации Ф100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</si>
  <si>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</si>
  <si>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</si>
  <si>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</si>
  <si>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</si>
  <si>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</si>
  <si>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</si>
  <si>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</si>
  <si>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шт/м2</t>
  </si>
  <si>
    <t>0.01</t>
  </si>
  <si>
    <t>Установка заглушек диаметром трубопроводов до 100 мм</t>
  </si>
  <si>
    <t>Заглушки для стальных труб д.15.</t>
  </si>
  <si>
    <t>Устранение течи ХВС</t>
  </si>
  <si>
    <t>Заварили  стальную трубу ф 20</t>
  </si>
  <si>
    <t>С тык.</t>
  </si>
  <si>
    <t>Предохранитель, устанавливаемый на изоляционном основании, на ток до 100 А</t>
  </si>
  <si>
    <t>Покраска мусорных контейнеров</t>
  </si>
  <si>
    <t>2/11,2</t>
  </si>
  <si>
    <t>Ремонт контейнерной площадки, (сварка)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</si>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</sst>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3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7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>
      <alignment vertical="top"/>
      <protection locked="0"/>
    </xf>
  </cellStyleXfs>
  <cellXfs count="3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4" fontId="0" fillId="0" borderId="0" xfId="0" applyNumberFormat="1"/>
    <xf numFmtId="0" fontId="17" fillId="0" borderId="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" fontId="18" fillId="0" borderId="41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 textRotation="90" wrapText="1"/>
    </xf>
    <xf numFmtId="0" fontId="0" fillId="4" borderId="44" xfId="0" applyFill="1" applyBorder="1" applyAlignment="1">
      <alignment horizontal="center" vertical="center"/>
    </xf>
    <xf numFmtId="0" fontId="0" fillId="4" borderId="43" xfId="0" applyFill="1" applyBorder="1"/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8" fillId="0" borderId="41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4" fontId="0" fillId="4" borderId="41" xfId="0" applyNumberFormat="1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19" fillId="0" borderId="44" xfId="0" applyFont="1" applyBorder="1" applyAlignment="1">
      <alignment horizontal="center" vertical="center" wrapText="1"/>
    </xf>
    <xf numFmtId="4" fontId="0" fillId="4" borderId="44" xfId="0" applyNumberFormat="1" applyFill="1" applyBorder="1" applyAlignment="1">
      <alignment vertical="center"/>
    </xf>
    <xf numFmtId="0" fontId="17" fillId="4" borderId="45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0" fontId="18" fillId="4" borderId="44" xfId="0" applyFont="1" applyFill="1" applyBorder="1" applyAlignment="1">
      <alignment horizontal="center" wrapText="1"/>
    </xf>
    <xf numFmtId="0" fontId="0" fillId="0" borderId="44" xfId="0" applyBorder="1" applyAlignment="1">
      <alignment horizontal="center" vertical="center"/>
    </xf>
    <xf numFmtId="4" fontId="0" fillId="0" borderId="44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0" fillId="0" borderId="46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0" fillId="4" borderId="41" xfId="0" applyNumberFormat="1" applyFill="1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textRotation="90" wrapText="1"/>
    </xf>
    <xf numFmtId="0" fontId="17" fillId="4" borderId="45" xfId="0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15" fillId="4" borderId="47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/>
    </xf>
    <xf numFmtId="0" fontId="0" fillId="4" borderId="48" xfId="0" applyFill="1" applyBorder="1"/>
    <xf numFmtId="0" fontId="24" fillId="0" borderId="9" xfId="0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26" fillId="4" borderId="45" xfId="0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27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0" fontId="27" fillId="0" borderId="9" xfId="0" applyFont="1" applyBorder="1" applyAlignment="1">
      <alignment horizontal="right" vertical="top" wrapText="1"/>
    </xf>
    <xf numFmtId="0" fontId="22" fillId="0" borderId="9" xfId="0" applyNumberFormat="1" applyFont="1" applyBorder="1" applyAlignment="1">
      <alignment wrapText="1"/>
    </xf>
    <xf numFmtId="0" fontId="22" fillId="6" borderId="9" xfId="0" applyNumberFormat="1" applyFont="1" applyFill="1" applyBorder="1" applyAlignment="1">
      <alignment horizontal="center" vertical="top" wrapText="1"/>
    </xf>
    <xf numFmtId="0" fontId="21" fillId="6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30" fillId="7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0" fontId="17" fillId="4" borderId="44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49" fontId="0" fillId="0" borderId="45" xfId="0" applyNumberFormat="1" applyFont="1" applyBorder="1" applyAlignment="1" applyProtection="1">
      <alignment vertical="top" wrapText="1"/>
      <protection locked="0"/>
    </xf>
    <xf numFmtId="0" fontId="27" fillId="0" borderId="9" xfId="0" applyFont="1" applyBorder="1" applyAlignment="1">
      <alignment horizontal="center" vertical="top" wrapText="1"/>
    </xf>
    <xf numFmtId="4" fontId="16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8" fillId="3" borderId="19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textRotation="90" wrapText="1"/>
      <protection locked="0"/>
    </xf>
    <xf numFmtId="0" fontId="8" fillId="0" borderId="50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0" fillId="0" borderId="14" xfId="0" applyNumberFormat="1" applyFont="1" applyBorder="1" applyAlignment="1" applyProtection="1">
      <alignment horizontal="center" vertical="center" wrapText="1"/>
      <protection locked="0"/>
    </xf>
    <xf numFmtId="168" fontId="0" fillId="0" borderId="41" xfId="0" applyNumberFormat="1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41" xfId="0" applyNumberFormat="1" applyFont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13" fillId="8" borderId="53" xfId="0" applyFont="1" applyFill="1" applyBorder="1" applyAlignment="1">
      <alignment horizontal="center" vertical="center"/>
    </xf>
    <xf numFmtId="0" fontId="13" fillId="8" borderId="54" xfId="0" applyFont="1" applyFill="1" applyBorder="1" applyAlignment="1">
      <alignment horizontal="center" vertical="center"/>
    </xf>
    <xf numFmtId="0" fontId="13" fillId="8" borderId="55" xfId="0" applyFont="1" applyFill="1" applyBorder="1" applyAlignment="1">
      <alignment horizontal="center" vertical="center"/>
    </xf>
    <xf numFmtId="168" fontId="0" fillId="0" borderId="15" xfId="0" applyNumberFormat="1" applyFont="1" applyBorder="1" applyAlignment="1" applyProtection="1">
      <alignment horizontal="center" vertical="center" wrapText="1"/>
      <protection locked="0"/>
    </xf>
    <xf numFmtId="168" fontId="0" fillId="0" borderId="43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4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9" t="s">
        <v>54</v>
      </c>
      <c r="L2" s="239"/>
      <c r="M2" s="239"/>
      <c r="N2" s="239"/>
    </row>
    <row r="3" spans="11:14" ht="15.75">
      <c r="K3" s="239" t="s">
        <v>55</v>
      </c>
      <c r="L3" s="239"/>
      <c r="M3" s="239"/>
      <c r="N3" s="239"/>
    </row>
    <row r="4" spans="11:14" ht="15.75">
      <c r="K4" s="239" t="s">
        <v>56</v>
      </c>
      <c r="L4" s="239"/>
      <c r="M4" s="239"/>
      <c r="N4" s="239"/>
    </row>
    <row r="7" spans="1:15" s="3" customFormat="1" ht="15.75">
      <c r="A7" s="286" t="s">
        <v>88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5" ht="18.75">
      <c r="A8" s="287" t="s">
        <v>26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</row>
    <row r="9" spans="1:15" ht="19.5" thickBot="1">
      <c r="A9" s="4" t="s">
        <v>0</v>
      </c>
      <c r="B9" s="138"/>
      <c r="C9" s="138"/>
      <c r="E9" s="137">
        <v>896.8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288" t="s">
        <v>1</v>
      </c>
      <c r="B10" s="290" t="s">
        <v>2</v>
      </c>
      <c r="C10" s="293" t="s">
        <v>3</v>
      </c>
      <c r="D10" s="295" t="s">
        <v>83</v>
      </c>
      <c r="E10" s="293" t="s">
        <v>4</v>
      </c>
      <c r="F10" s="298" t="s">
        <v>5</v>
      </c>
      <c r="G10" s="300" t="s">
        <v>6</v>
      </c>
      <c r="H10" s="300"/>
      <c r="I10" s="300"/>
      <c r="J10" s="301"/>
      <c r="K10" s="298" t="s">
        <v>7</v>
      </c>
      <c r="L10" s="303" t="s">
        <v>6</v>
      </c>
      <c r="M10" s="303"/>
      <c r="N10" s="303"/>
      <c r="O10" s="304"/>
    </row>
    <row r="11" spans="1:15" s="5" customFormat="1" ht="37.5" customHeight="1">
      <c r="A11" s="289"/>
      <c r="B11" s="291"/>
      <c r="C11" s="294"/>
      <c r="D11" s="296"/>
      <c r="E11" s="294"/>
      <c r="F11" s="299"/>
      <c r="G11" s="305" t="s">
        <v>8</v>
      </c>
      <c r="H11" s="305" t="s">
        <v>9</v>
      </c>
      <c r="I11" s="305" t="s">
        <v>10</v>
      </c>
      <c r="J11" s="306" t="s">
        <v>11</v>
      </c>
      <c r="K11" s="299"/>
      <c r="L11" s="307" t="s">
        <v>24</v>
      </c>
      <c r="M11" s="305" t="s">
        <v>12</v>
      </c>
      <c r="N11" s="307" t="s">
        <v>25</v>
      </c>
      <c r="O11" s="306" t="s">
        <v>13</v>
      </c>
    </row>
    <row r="12" spans="1:15" s="5" customFormat="1" ht="44.25" customHeight="1" thickBot="1">
      <c r="A12" s="289"/>
      <c r="B12" s="292"/>
      <c r="C12" s="294"/>
      <c r="D12" s="297"/>
      <c r="E12" s="294"/>
      <c r="F12" s="299"/>
      <c r="G12" s="305"/>
      <c r="H12" s="305"/>
      <c r="I12" s="305"/>
      <c r="J12" s="306"/>
      <c r="K12" s="299"/>
      <c r="L12" s="307"/>
      <c r="M12" s="305"/>
      <c r="N12" s="307"/>
      <c r="O12" s="306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12.4</v>
      </c>
      <c r="D31" s="114">
        <v>1.35</v>
      </c>
      <c r="E31" s="113">
        <f>F31+K31</f>
        <v>11.05</v>
      </c>
      <c r="F31" s="113">
        <f>G31+H31+I31+J31</f>
        <v>5.1</v>
      </c>
      <c r="G31" s="115">
        <f>4.11-1.35</f>
        <v>2.76</v>
      </c>
      <c r="H31" s="116">
        <v>1.09</v>
      </c>
      <c r="I31" s="116">
        <v>0.45</v>
      </c>
      <c r="J31" s="116">
        <v>0.8</v>
      </c>
      <c r="K31" s="113">
        <f>L31+M31+N31+O31</f>
        <v>5.95</v>
      </c>
      <c r="L31" s="115">
        <v>0.45</v>
      </c>
      <c r="M31" s="116">
        <v>2.56</v>
      </c>
      <c r="N31" s="116">
        <v>0.28</v>
      </c>
      <c r="O31" s="117">
        <v>2.66</v>
      </c>
    </row>
    <row r="32" spans="1:15" ht="24.75" customHeight="1" thickBot="1">
      <c r="A32" s="16" t="s">
        <v>84</v>
      </c>
      <c r="B32" s="17">
        <v>1</v>
      </c>
      <c r="C32" s="80">
        <f>C31*E9*12</f>
        <v>133443.8</v>
      </c>
      <c r="D32" s="19">
        <f>D31*E9*12</f>
        <v>14528</v>
      </c>
      <c r="E32" s="63">
        <f>F32+K32</f>
        <v>118916</v>
      </c>
      <c r="F32" s="63">
        <f>G32+H32+I32+J32</f>
        <v>54884</v>
      </c>
      <c r="G32" s="81">
        <f>G31/C31*C32</f>
        <v>29702</v>
      </c>
      <c r="H32" s="22">
        <f>H31/C31*C32</f>
        <v>11730</v>
      </c>
      <c r="I32" s="22">
        <f>I31/C31*C32</f>
        <v>4843</v>
      </c>
      <c r="J32" s="23">
        <f>J31/C31*C32</f>
        <v>8609</v>
      </c>
      <c r="K32" s="134">
        <f>L32+M32+N32+O32</f>
        <v>64032</v>
      </c>
      <c r="L32" s="82">
        <f>L31/C31*C32</f>
        <v>4843</v>
      </c>
      <c r="M32" s="25">
        <f>M31/C31*C32</f>
        <v>27550</v>
      </c>
      <c r="N32" s="25">
        <f>N31/C31*C32</f>
        <v>3013</v>
      </c>
      <c r="O32" s="26">
        <f>O31/C31*C32</f>
        <v>28626</v>
      </c>
    </row>
    <row r="33" spans="1:15" ht="26.25" customHeight="1" thickBot="1">
      <c r="A33" s="126" t="s">
        <v>85</v>
      </c>
      <c r="B33" s="127">
        <f>(C33/C32)%*100</f>
        <v>0.5081</v>
      </c>
      <c r="C33" s="128">
        <v>67803.1</v>
      </c>
      <c r="D33" s="129">
        <f>D31/C31*C33</f>
        <v>7382</v>
      </c>
      <c r="E33" s="130">
        <f>F33+K33</f>
        <v>60422</v>
      </c>
      <c r="F33" s="130">
        <f>G33+H33+I33+J33</f>
        <v>27887</v>
      </c>
      <c r="G33" s="131">
        <f>G31/C31*C33</f>
        <v>15092</v>
      </c>
      <c r="H33" s="132">
        <f>H31/C31*C33</f>
        <v>5960</v>
      </c>
      <c r="I33" s="132">
        <f>I31/C31*C33</f>
        <v>2461</v>
      </c>
      <c r="J33" s="133">
        <f>J31/C31*C33</f>
        <v>4374</v>
      </c>
      <c r="K33" s="135">
        <f aca="true" t="shared" si="0" ref="K33:K35">L33+M33+N33+O33</f>
        <v>32535</v>
      </c>
      <c r="L33" s="131">
        <f>L31/C31*C33</f>
        <v>2461</v>
      </c>
      <c r="M33" s="132">
        <f>M31/C31*C33</f>
        <v>13998</v>
      </c>
      <c r="N33" s="132">
        <f>N31/C31*C33</f>
        <v>1531</v>
      </c>
      <c r="O33" s="133">
        <f>O31/C31*C33</f>
        <v>14545</v>
      </c>
    </row>
    <row r="34" spans="1:15" ht="34.5" customHeight="1" thickBot="1">
      <c r="A34" s="119" t="s">
        <v>86</v>
      </c>
      <c r="B34" s="120"/>
      <c r="C34" s="121">
        <f>D34+E34</f>
        <v>136440</v>
      </c>
      <c r="D34" s="122">
        <f>D32</f>
        <v>14528</v>
      </c>
      <c r="E34" s="121">
        <f>F34+K34</f>
        <v>121912</v>
      </c>
      <c r="F34" s="121">
        <f>G34+H34+I34+J34</f>
        <v>57880</v>
      </c>
      <c r="G34" s="123">
        <f>3345.77+3228.48</f>
        <v>6574</v>
      </c>
      <c r="H34" s="124">
        <f>18713.98+21819.14</f>
        <v>40533</v>
      </c>
      <c r="I34" s="124">
        <f>4073.12+5569</f>
        <v>9642</v>
      </c>
      <c r="J34" s="125">
        <v>1131</v>
      </c>
      <c r="K34" s="136">
        <f t="shared" si="0"/>
        <v>64032</v>
      </c>
      <c r="L34" s="123">
        <f aca="true" t="shared" si="1" ref="L34:O34">L32</f>
        <v>4843</v>
      </c>
      <c r="M34" s="124">
        <f t="shared" si="1"/>
        <v>27550</v>
      </c>
      <c r="N34" s="124">
        <f t="shared" si="1"/>
        <v>3013</v>
      </c>
      <c r="O34" s="125">
        <f t="shared" si="1"/>
        <v>28626</v>
      </c>
    </row>
    <row r="35" spans="1:15" ht="24.75" customHeight="1" thickBot="1">
      <c r="A35" s="69" t="s">
        <v>15</v>
      </c>
      <c r="B35" s="70"/>
      <c r="C35" s="83">
        <f>C34-C33</f>
        <v>68637</v>
      </c>
      <c r="D35" s="40">
        <f>D34-D33</f>
        <v>7146</v>
      </c>
      <c r="E35" s="83">
        <f>F35+K35</f>
        <v>61490</v>
      </c>
      <c r="F35" s="83">
        <f>G35+H35+I35+J35</f>
        <v>29993</v>
      </c>
      <c r="G35" s="84">
        <f>G34-G33</f>
        <v>-8518</v>
      </c>
      <c r="H35" s="40">
        <f>H34-H33</f>
        <v>34573</v>
      </c>
      <c r="I35" s="40">
        <f>I34-I33</f>
        <v>7181</v>
      </c>
      <c r="J35" s="72">
        <f>J34-J33</f>
        <v>-3243</v>
      </c>
      <c r="K35" s="134">
        <f t="shared" si="0"/>
        <v>31497</v>
      </c>
      <c r="L35" s="85">
        <f>L34-L33</f>
        <v>2382</v>
      </c>
      <c r="M35" s="86">
        <f aca="true" t="shared" si="2" ref="M35:O35">M34-M33</f>
        <v>13552</v>
      </c>
      <c r="N35" s="86">
        <f t="shared" si="2"/>
        <v>1482</v>
      </c>
      <c r="O35" s="109">
        <f t="shared" si="2"/>
        <v>14081</v>
      </c>
    </row>
    <row r="36" spans="1:15" s="2" customFormat="1" ht="28.5" customHeight="1" thickBot="1">
      <c r="A36" s="282" t="s">
        <v>87</v>
      </c>
      <c r="B36" s="283"/>
      <c r="C36" s="283"/>
      <c r="D36" s="283"/>
      <c r="E36" s="284">
        <v>157989.38</v>
      </c>
      <c r="F36" s="285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10" t="s">
        <v>16</v>
      </c>
      <c r="B38" s="313" t="s">
        <v>17</v>
      </c>
      <c r="C38" s="302"/>
      <c r="D38" s="308"/>
      <c r="E38" s="302"/>
      <c r="F38" s="302"/>
      <c r="G38" s="309"/>
      <c r="H38" s="309"/>
      <c r="I38" s="309"/>
      <c r="J38" s="309"/>
      <c r="K38" s="302"/>
      <c r="L38" s="309"/>
      <c r="M38" s="309"/>
      <c r="N38" s="309"/>
      <c r="O38" s="309"/>
    </row>
    <row r="39" spans="1:15" s="2" customFormat="1" ht="12.75" customHeight="1" hidden="1">
      <c r="A39" s="311"/>
      <c r="B39" s="314"/>
      <c r="C39" s="302"/>
      <c r="D39" s="308"/>
      <c r="E39" s="302"/>
      <c r="F39" s="302"/>
      <c r="G39" s="308"/>
      <c r="H39" s="308"/>
      <c r="I39" s="308"/>
      <c r="J39" s="308"/>
      <c r="K39" s="302"/>
      <c r="L39" s="308"/>
      <c r="M39" s="308"/>
      <c r="N39" s="308"/>
      <c r="O39" s="308"/>
    </row>
    <row r="40" spans="1:15" s="89" customFormat="1" ht="60" customHeight="1" hidden="1">
      <c r="A40" s="312"/>
      <c r="B40" s="315"/>
      <c r="C40" s="302"/>
      <c r="D40" s="308"/>
      <c r="E40" s="302"/>
      <c r="F40" s="302"/>
      <c r="G40" s="308"/>
      <c r="H40" s="308"/>
      <c r="I40" s="308"/>
      <c r="J40" s="308"/>
      <c r="K40" s="302"/>
      <c r="L40" s="308"/>
      <c r="M40" s="308"/>
      <c r="N40" s="308"/>
      <c r="O40" s="308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82</v>
      </c>
      <c r="L50" s="110"/>
    </row>
    <row r="52" spans="2:8" ht="12.75">
      <c r="B52" s="1" t="s">
        <v>57</v>
      </c>
      <c r="H52" s="1" t="s">
        <v>58</v>
      </c>
    </row>
  </sheetData>
  <mergeCells count="38"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F38:F40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O39:O40"/>
    <mergeCell ref="G38:J38"/>
    <mergeCell ref="K38:K40"/>
    <mergeCell ref="L38:O38"/>
    <mergeCell ref="G39:G40"/>
    <mergeCell ref="H39:H40"/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K22" sqref="K22"/>
    </sheetView>
  </sheetViews>
  <sheetFormatPr defaultColWidth="9.00390625" defaultRowHeight="12.75"/>
  <cols>
    <col min="1" max="1" width="8.125" style="221" customWidth="1"/>
    <col min="2" max="2" width="8.875" style="222" customWidth="1"/>
    <col min="3" max="3" width="42.75390625" style="223" customWidth="1"/>
    <col min="4" max="4" width="7.875" style="224" customWidth="1"/>
    <col min="5" max="5" width="10.00390625" style="224" customWidth="1"/>
    <col min="6" max="6" width="11.375" style="225" customWidth="1"/>
    <col min="7" max="7" width="9.75390625" style="226" customWidth="1"/>
  </cols>
  <sheetData>
    <row r="1" spans="1:7" ht="12.75">
      <c r="A1" s="227"/>
      <c r="B1" s="228"/>
      <c r="C1" s="229"/>
      <c r="D1" s="230"/>
      <c r="E1" s="230"/>
      <c r="F1" s="231"/>
      <c r="G1" s="232"/>
    </row>
    <row r="2" spans="1:7" ht="12.75">
      <c r="A2" s="227"/>
      <c r="B2" s="228"/>
      <c r="C2" s="229"/>
      <c r="D2" s="230"/>
      <c r="E2" s="230"/>
      <c r="F2" s="231"/>
      <c r="G2" s="232"/>
    </row>
    <row r="3" spans="1:7" ht="15.75">
      <c r="A3" s="316" t="s">
        <v>27</v>
      </c>
      <c r="B3" s="316"/>
      <c r="C3" s="316"/>
      <c r="D3" s="316"/>
      <c r="E3" s="316"/>
      <c r="F3" s="316"/>
      <c r="G3" s="316"/>
    </row>
    <row r="4" spans="1:7" ht="18.75" thickBot="1">
      <c r="A4" s="317" t="s">
        <v>59</v>
      </c>
      <c r="B4" s="317"/>
      <c r="C4" s="317"/>
      <c r="D4" s="317"/>
      <c r="E4" s="317"/>
      <c r="F4" s="317"/>
      <c r="G4" s="317"/>
    </row>
    <row r="5" spans="1:7" ht="27" thickBot="1">
      <c r="A5" s="327" t="s">
        <v>53</v>
      </c>
      <c r="B5" s="328"/>
      <c r="C5" s="328"/>
      <c r="D5" s="328"/>
      <c r="E5" s="328"/>
      <c r="F5" s="328"/>
      <c r="G5" s="329"/>
    </row>
    <row r="6" spans="1:7" ht="13.5" thickBot="1">
      <c r="A6" s="139"/>
      <c r="B6" s="140"/>
      <c r="C6" s="141"/>
      <c r="D6" s="142"/>
      <c r="E6" s="142"/>
      <c r="F6" s="143"/>
      <c r="G6" s="144"/>
    </row>
    <row r="7" spans="1:7" ht="13.5" thickBot="1">
      <c r="A7" s="145" t="s">
        <v>28</v>
      </c>
      <c r="B7" s="146" t="s">
        <v>29</v>
      </c>
      <c r="C7" s="147" t="s">
        <v>30</v>
      </c>
      <c r="D7" s="148" t="s">
        <v>31</v>
      </c>
      <c r="E7" s="149" t="s">
        <v>32</v>
      </c>
      <c r="F7" s="150" t="s">
        <v>33</v>
      </c>
      <c r="G7" s="151" t="s">
        <v>81</v>
      </c>
    </row>
    <row r="8" spans="1:7" ht="12.75">
      <c r="A8" s="152"/>
      <c r="B8" s="153"/>
      <c r="C8" s="278" t="s">
        <v>34</v>
      </c>
      <c r="D8" s="149"/>
      <c r="E8" s="149"/>
      <c r="F8" s="154"/>
      <c r="G8" s="155"/>
    </row>
    <row r="9" spans="1:7" ht="12.75">
      <c r="A9" s="156"/>
      <c r="B9" s="332" t="s">
        <v>40</v>
      </c>
      <c r="C9" s="271" t="s">
        <v>60</v>
      </c>
      <c r="D9" s="258" t="s">
        <v>36</v>
      </c>
      <c r="E9" s="259">
        <v>2</v>
      </c>
      <c r="F9" s="318">
        <v>3345.77</v>
      </c>
      <c r="G9" s="330"/>
    </row>
    <row r="10" spans="1:7" ht="12.75">
      <c r="A10" s="156"/>
      <c r="B10" s="333"/>
      <c r="C10" s="271" t="s">
        <v>61</v>
      </c>
      <c r="D10" s="258" t="s">
        <v>36</v>
      </c>
      <c r="E10" s="259">
        <v>2</v>
      </c>
      <c r="F10" s="319"/>
      <c r="G10" s="331"/>
    </row>
    <row r="11" spans="1:7" ht="13.5" thickBot="1">
      <c r="A11" s="157"/>
      <c r="B11" s="158"/>
      <c r="C11" s="159"/>
      <c r="D11" s="160"/>
      <c r="E11" s="161" t="s">
        <v>37</v>
      </c>
      <c r="F11" s="162">
        <f>F9</f>
        <v>3345.77</v>
      </c>
      <c r="G11" s="163"/>
    </row>
    <row r="12" spans="1:7" ht="15.75">
      <c r="A12" s="156"/>
      <c r="B12" s="164"/>
      <c r="C12" s="194" t="s">
        <v>38</v>
      </c>
      <c r="D12" s="166"/>
      <c r="E12" s="167"/>
      <c r="F12" s="168"/>
      <c r="G12" s="169"/>
    </row>
    <row r="13" spans="1:7" ht="19.5" customHeight="1">
      <c r="A13" s="156"/>
      <c r="B13" s="244" t="s">
        <v>46</v>
      </c>
      <c r="C13" s="245" t="s">
        <v>63</v>
      </c>
      <c r="D13" s="246" t="s">
        <v>41</v>
      </c>
      <c r="E13" s="246">
        <v>896.8</v>
      </c>
      <c r="F13" s="247">
        <f>E13*1.8</f>
        <v>1614.24</v>
      </c>
      <c r="G13" s="279">
        <v>1.8</v>
      </c>
    </row>
    <row r="14" spans="1:7" ht="27.75" customHeight="1">
      <c r="A14" s="156"/>
      <c r="B14" s="244" t="s">
        <v>50</v>
      </c>
      <c r="C14" s="248" t="s">
        <v>64</v>
      </c>
      <c r="D14" s="246" t="s">
        <v>41</v>
      </c>
      <c r="E14" s="246">
        <v>896.8</v>
      </c>
      <c r="F14" s="247">
        <f>E14*1.8</f>
        <v>1614.24</v>
      </c>
      <c r="G14" s="279">
        <v>1.8</v>
      </c>
    </row>
    <row r="15" spans="1:7" ht="13.5" thickBot="1">
      <c r="A15" s="157"/>
      <c r="B15" s="158"/>
      <c r="C15" s="177"/>
      <c r="D15" s="178"/>
      <c r="E15" s="161" t="s">
        <v>37</v>
      </c>
      <c r="F15" s="162">
        <f>SUM(F13:F14)</f>
        <v>3228.48</v>
      </c>
      <c r="G15" s="163"/>
    </row>
    <row r="16" spans="1:10" ht="12.75">
      <c r="A16" s="179"/>
      <c r="B16" s="270"/>
      <c r="C16" s="190" t="s">
        <v>42</v>
      </c>
      <c r="D16" s="191"/>
      <c r="E16" s="191"/>
      <c r="F16" s="233"/>
      <c r="G16" s="181"/>
      <c r="J16" s="170"/>
    </row>
    <row r="17" spans="1:10" ht="21">
      <c r="A17" s="240"/>
      <c r="B17" s="326" t="s">
        <v>43</v>
      </c>
      <c r="C17" s="256" t="s">
        <v>72</v>
      </c>
      <c r="D17" s="272" t="s">
        <v>36</v>
      </c>
      <c r="E17" s="260" t="s">
        <v>71</v>
      </c>
      <c r="F17" s="324">
        <v>1276.9</v>
      </c>
      <c r="G17" s="243"/>
      <c r="J17" s="170"/>
    </row>
    <row r="18" spans="1:10" ht="12.75">
      <c r="A18" s="240"/>
      <c r="B18" s="322"/>
      <c r="C18" s="256" t="s">
        <v>73</v>
      </c>
      <c r="D18" s="272" t="s">
        <v>49</v>
      </c>
      <c r="E18" s="272">
        <v>1</v>
      </c>
      <c r="F18" s="325"/>
      <c r="G18" s="243"/>
      <c r="J18" s="170"/>
    </row>
    <row r="19" spans="1:10" ht="12.75">
      <c r="A19" s="240"/>
      <c r="B19" s="269" t="s">
        <v>52</v>
      </c>
      <c r="C19" s="276" t="s">
        <v>80</v>
      </c>
      <c r="D19" s="277" t="s">
        <v>36</v>
      </c>
      <c r="E19" s="277">
        <v>2</v>
      </c>
      <c r="F19" s="257">
        <v>8907.77</v>
      </c>
      <c r="G19" s="243"/>
      <c r="J19" s="170"/>
    </row>
    <row r="20" spans="1:10" ht="12.75">
      <c r="A20" s="240"/>
      <c r="B20" s="275" t="s">
        <v>51</v>
      </c>
      <c r="C20" s="261" t="s">
        <v>62</v>
      </c>
      <c r="D20" s="262" t="s">
        <v>44</v>
      </c>
      <c r="E20" s="263">
        <v>10</v>
      </c>
      <c r="F20" s="257">
        <v>5824.13</v>
      </c>
      <c r="G20" s="243"/>
      <c r="J20" s="170"/>
    </row>
    <row r="21" spans="1:10" ht="15">
      <c r="A21" s="240"/>
      <c r="B21" s="322" t="s">
        <v>35</v>
      </c>
      <c r="C21" s="264" t="s">
        <v>74</v>
      </c>
      <c r="D21" s="265"/>
      <c r="E21" s="265"/>
      <c r="F21" s="320">
        <v>2705.18</v>
      </c>
      <c r="G21" s="243"/>
      <c r="J21" s="170"/>
    </row>
    <row r="22" spans="1:10" ht="15">
      <c r="A22" s="240"/>
      <c r="B22" s="323"/>
      <c r="C22" s="264" t="s">
        <v>75</v>
      </c>
      <c r="D22" s="266" t="s">
        <v>76</v>
      </c>
      <c r="E22" s="266">
        <v>1</v>
      </c>
      <c r="F22" s="321"/>
      <c r="G22" s="243"/>
      <c r="J22" s="170"/>
    </row>
    <row r="23" spans="1:7" ht="13.5" thickBot="1">
      <c r="A23" s="184"/>
      <c r="B23" s="185"/>
      <c r="C23" s="186"/>
      <c r="D23" s="187"/>
      <c r="E23" s="161" t="s">
        <v>37</v>
      </c>
      <c r="F23" s="162">
        <f>SUM(F17:F22)</f>
        <v>18713.98</v>
      </c>
      <c r="G23" s="189"/>
    </row>
    <row r="24" spans="1:7" ht="12.75">
      <c r="A24" s="179"/>
      <c r="B24" s="270"/>
      <c r="C24" s="190" t="s">
        <v>42</v>
      </c>
      <c r="D24" s="191"/>
      <c r="E24" s="191"/>
      <c r="F24" s="192"/>
      <c r="G24" s="193"/>
    </row>
    <row r="25" spans="1:7" ht="12.75">
      <c r="A25" s="179"/>
      <c r="B25" s="270"/>
      <c r="C25" s="194" t="s">
        <v>38</v>
      </c>
      <c r="D25" s="180"/>
      <c r="E25" s="180"/>
      <c r="F25" s="195"/>
      <c r="G25" s="193"/>
    </row>
    <row r="26" spans="1:7" ht="29.25" customHeight="1">
      <c r="A26" s="179"/>
      <c r="B26" s="238" t="s">
        <v>46</v>
      </c>
      <c r="C26" s="249" t="s">
        <v>65</v>
      </c>
      <c r="D26" s="236" t="s">
        <v>41</v>
      </c>
      <c r="E26" s="246">
        <v>896.8</v>
      </c>
      <c r="F26" s="250">
        <f>E26*G26</f>
        <v>484.27</v>
      </c>
      <c r="G26" s="280">
        <v>0.54</v>
      </c>
    </row>
    <row r="27" spans="1:7" ht="51.75" customHeight="1">
      <c r="A27" s="179"/>
      <c r="B27" s="238" t="s">
        <v>50</v>
      </c>
      <c r="C27" s="251" t="s">
        <v>66</v>
      </c>
      <c r="D27" s="197" t="s">
        <v>41</v>
      </c>
      <c r="E27" s="246">
        <v>896.8</v>
      </c>
      <c r="F27" s="252">
        <f>E27*G27</f>
        <v>21334.87</v>
      </c>
      <c r="G27" s="280">
        <v>23.79</v>
      </c>
    </row>
    <row r="28" spans="1:7" ht="13.5" thickBot="1">
      <c r="A28" s="157"/>
      <c r="B28" s="158"/>
      <c r="C28" s="198"/>
      <c r="D28" s="178"/>
      <c r="E28" s="199" t="s">
        <v>37</v>
      </c>
      <c r="F28" s="162">
        <f>SUM(F26:F27)</f>
        <v>21819.14</v>
      </c>
      <c r="G28" s="163"/>
    </row>
    <row r="29" spans="1:7" ht="12.75">
      <c r="A29" s="156"/>
      <c r="B29" s="175"/>
      <c r="C29" s="200" t="s">
        <v>45</v>
      </c>
      <c r="D29" s="201"/>
      <c r="E29" s="201"/>
      <c r="F29" s="202"/>
      <c r="G29" s="174"/>
    </row>
    <row r="30" spans="1:10" ht="15.75">
      <c r="A30" s="203"/>
      <c r="B30" s="196" t="s">
        <v>52</v>
      </c>
      <c r="C30" s="183" t="s">
        <v>78</v>
      </c>
      <c r="D30" s="182" t="s">
        <v>70</v>
      </c>
      <c r="E30" s="182" t="s">
        <v>79</v>
      </c>
      <c r="F30" s="273">
        <v>1131.25</v>
      </c>
      <c r="G30" s="204"/>
      <c r="J30" s="170">
        <f>F23+F28</f>
        <v>40533.12</v>
      </c>
    </row>
    <row r="31" spans="1:7" ht="13.5" thickBot="1">
      <c r="A31" s="203"/>
      <c r="B31" s="205"/>
      <c r="C31" s="206"/>
      <c r="D31" s="207"/>
      <c r="E31" s="208" t="s">
        <v>37</v>
      </c>
      <c r="F31" s="162">
        <f>SUM(F30:F30)</f>
        <v>1131.25</v>
      </c>
      <c r="G31" s="163"/>
    </row>
    <row r="32" spans="1:7" ht="12.75">
      <c r="A32" s="152"/>
      <c r="B32" s="210"/>
      <c r="C32" s="214" t="s">
        <v>47</v>
      </c>
      <c r="D32" s="234"/>
      <c r="E32" s="234"/>
      <c r="F32" s="235"/>
      <c r="G32" s="174"/>
    </row>
    <row r="33" spans="1:7" ht="25.5">
      <c r="A33" s="237"/>
      <c r="B33" s="242" t="s">
        <v>39</v>
      </c>
      <c r="C33" s="267" t="s">
        <v>77</v>
      </c>
      <c r="D33" s="268" t="s">
        <v>36</v>
      </c>
      <c r="E33" s="259">
        <v>3</v>
      </c>
      <c r="F33" s="215">
        <v>4073.12</v>
      </c>
      <c r="G33" s="211"/>
    </row>
    <row r="34" spans="1:7" ht="13.5" thickBot="1">
      <c r="A34" s="157"/>
      <c r="B34" s="158"/>
      <c r="C34" s="213"/>
      <c r="D34" s="178"/>
      <c r="E34" s="199" t="s">
        <v>37</v>
      </c>
      <c r="F34" s="188">
        <f>F33</f>
        <v>4073.12</v>
      </c>
      <c r="G34" s="163"/>
    </row>
    <row r="35" spans="1:7" ht="12.75">
      <c r="A35" s="156"/>
      <c r="B35" s="175"/>
      <c r="C35" s="214" t="s">
        <v>47</v>
      </c>
      <c r="D35" s="176"/>
      <c r="E35" s="172"/>
      <c r="F35" s="173"/>
      <c r="G35" s="174"/>
    </row>
    <row r="36" spans="1:7" ht="12.75">
      <c r="A36" s="212"/>
      <c r="B36" s="171"/>
      <c r="C36" s="165" t="s">
        <v>38</v>
      </c>
      <c r="D36" s="207"/>
      <c r="E36" s="208"/>
      <c r="F36" s="209"/>
      <c r="G36" s="211"/>
    </row>
    <row r="37" spans="1:7" ht="17.25" customHeight="1">
      <c r="A37" s="212"/>
      <c r="B37" s="253" t="s">
        <v>46</v>
      </c>
      <c r="C37" s="241" t="s">
        <v>67</v>
      </c>
      <c r="D37" s="215" t="s">
        <v>68</v>
      </c>
      <c r="E37" s="254">
        <v>2</v>
      </c>
      <c r="F37" s="255">
        <f>E37*G37</f>
        <v>3515</v>
      </c>
      <c r="G37" s="274">
        <v>1757.34</v>
      </c>
    </row>
    <row r="38" spans="1:7" ht="12.75">
      <c r="A38" s="212"/>
      <c r="B38" s="253" t="s">
        <v>50</v>
      </c>
      <c r="C38" s="241" t="s">
        <v>69</v>
      </c>
      <c r="D38" s="215" t="s">
        <v>36</v>
      </c>
      <c r="E38" s="254">
        <v>4</v>
      </c>
      <c r="F38" s="255">
        <f>E38*G38</f>
        <v>2054</v>
      </c>
      <c r="G38" s="274">
        <v>513.6</v>
      </c>
    </row>
    <row r="39" spans="1:7" ht="13.5" thickBot="1">
      <c r="A39" s="157"/>
      <c r="B39" s="158"/>
      <c r="C39" s="213"/>
      <c r="D39" s="178"/>
      <c r="E39" s="199" t="s">
        <v>37</v>
      </c>
      <c r="F39" s="162">
        <f>SUM(F37:F38)</f>
        <v>5569</v>
      </c>
      <c r="G39" s="163"/>
    </row>
    <row r="40" spans="1:7" ht="13.5" thickBot="1">
      <c r="A40" s="216"/>
      <c r="B40" s="217"/>
      <c r="C40" s="218"/>
      <c r="D40" s="217"/>
      <c r="E40" s="219" t="s">
        <v>48</v>
      </c>
      <c r="F40" s="281">
        <f>F11+F15+F23+F28+F31+F34+F39</f>
        <v>57880.74</v>
      </c>
      <c r="G40" s="220"/>
    </row>
    <row r="43" spans="1:7" ht="12.75">
      <c r="A43" s="227"/>
      <c r="B43" s="228" t="s">
        <v>21</v>
      </c>
      <c r="C43" s="229"/>
      <c r="D43" s="230" t="s">
        <v>23</v>
      </c>
      <c r="E43" s="230"/>
      <c r="F43" s="231"/>
      <c r="G43" s="232"/>
    </row>
    <row r="44" spans="1:7" ht="12.75">
      <c r="A44" s="227"/>
      <c r="B44" s="228"/>
      <c r="C44" s="229"/>
      <c r="D44" s="230"/>
      <c r="E44" s="230"/>
      <c r="F44" s="231"/>
      <c r="G44" s="232"/>
    </row>
  </sheetData>
  <mergeCells count="10">
    <mergeCell ref="A3:G3"/>
    <mergeCell ref="A4:G4"/>
    <mergeCell ref="F9:F10"/>
    <mergeCell ref="F21:F22"/>
    <mergeCell ref="B21:B22"/>
    <mergeCell ref="F17:F18"/>
    <mergeCell ref="B17:B18"/>
    <mergeCell ref="A5:G5"/>
    <mergeCell ref="G9:G10"/>
    <mergeCell ref="B9:B10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2017-02-01T03:38:07Z</cp:lastPrinted>
  <dcterms:created xsi:type="dcterms:W3CDTF">2010-11-29T02:37:01Z</dcterms:created>
  <dcterms:modified xsi:type="dcterms:W3CDTF">2017-02-01T03:38:11Z</dcterms:modified>
  <cp:category/>
  <cp:version/>
  <cp:contentType/>
  <cp:contentStatus/>
</cp:coreProperties>
</file>