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30" windowWidth="17520" windowHeight="8955" activeTab="0"/>
  </bookViews>
  <sheets>
    <sheet name="30а" sheetId="9" r:id="rId1"/>
    <sheet name="работы" sheetId="15" r:id="rId2"/>
  </sheets>
  <externalReferences>
    <externalReference r:id="rId5"/>
  </externalReferences>
  <definedNames/>
  <calcPr calcId="152511" fullPrecision="0"/>
</workbook>
</file>

<file path=xl/sharedStrings.xml><?xml version="1.0" encoding="utf-8"?>
<sst xmlns="http://schemas.openxmlformats.org/spreadsheetml/2006/main" count="98" uniqueCount="74">
  <si>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</si>
  <si>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</si>
  <si>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</si>
  <si>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</si>
  <si>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</si>
  <si>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</si>
  <si>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</si>
  <si>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</si>
  <si>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</si>
  <si>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</si>
  <si>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</si>
  <si>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</si>
  <si>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</si>
  <si>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</si>
  <si>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</si>
  <si>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</si>
  <si>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</si>
  <si>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</si>
  <si>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</si>
  <si>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</si>
  <si>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</si>
  <si>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</si>
  <si>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Главный  энергетик</t>
  </si>
  <si>
    <t>Р.В. Федорова</t>
  </si>
  <si>
    <t>Содержание общего имущества</t>
  </si>
  <si>
    <t>Требование пожарной безопасности</t>
  </si>
  <si>
    <t>Улица  Советская, дом 30а</t>
  </si>
  <si>
    <t xml:space="preserve">Перечень выполненных работ </t>
  </si>
  <si>
    <t>План</t>
  </si>
  <si>
    <t>Месяц</t>
  </si>
  <si>
    <t>Вид работ</t>
  </si>
  <si>
    <t>Ед. изм.</t>
  </si>
  <si>
    <t>Кол-во</t>
  </si>
  <si>
    <t>Сумма,руб</t>
  </si>
  <si>
    <t>Общестроительные работы</t>
  </si>
  <si>
    <t>шт</t>
  </si>
  <si>
    <t>Всего:</t>
  </si>
  <si>
    <t>Техническое обслуживание</t>
  </si>
  <si>
    <t>апрель</t>
  </si>
  <si>
    <t>м2</t>
  </si>
  <si>
    <t>Сантехнические работы</t>
  </si>
  <si>
    <t>январь</t>
  </si>
  <si>
    <t xml:space="preserve">Благоустройство </t>
  </si>
  <si>
    <t>май</t>
  </si>
  <si>
    <t>Электротехнические работы</t>
  </si>
  <si>
    <t>ИТОГО:</t>
  </si>
  <si>
    <t>шт.</t>
  </si>
  <si>
    <t>август</t>
  </si>
  <si>
    <r>
      <t xml:space="preserve">ул. Советская, д.30а -  </t>
    </r>
    <r>
      <rPr>
        <b/>
        <sz val="20"/>
        <color indexed="10"/>
        <rFont val="Arial Cyr"/>
        <family val="2"/>
      </rPr>
      <t>ООО "Статус 2"</t>
    </r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</si>
  <si>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</si>
  <si>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</si>
  <si>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</si>
  <si>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</si>
  <si>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</si>
  <si>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за 2016г.</t>
  </si>
  <si>
    <t>Проверка (осмотр) состояния конструкций МКД</t>
  </si>
  <si>
    <t xml:space="preserve">Осмотр конструктивных элементов, выявление повреждений в конструктивных элементах  </t>
  </si>
  <si>
    <t>Осмотр, проверка исправности, работоспособности системы водоснабжения, отопления, водоотведения</t>
  </si>
  <si>
    <t>Промывка тркбопроводов,тепловых пунктов,систем отопления и горячего водоснабжения с испытанием на прочность и плотность системы отопления и горячего водоснабжения.</t>
  </si>
  <si>
    <t>Осмотр состояния электрооборудования</t>
  </si>
  <si>
    <t>под.</t>
  </si>
  <si>
    <t>Очистка этажного щитка от пыли.</t>
  </si>
  <si>
    <t>Зашивка балкона,входной двери, окна плитами древесноволокнистыми твердыми 5 мм</t>
  </si>
  <si>
    <t>0.01</t>
  </si>
  <si>
    <t>Установка заглушек диаметром трубопроводов до 100 мм</t>
  </si>
  <si>
    <t>Заглушки для стальных труб д.15.</t>
  </si>
  <si>
    <t>Прим-ие</t>
  </si>
  <si>
    <t>О.А. Доброгорский</t>
  </si>
  <si>
    <t>Услуга организации начисления,сбора,распределения и перерасчета платежей</t>
  </si>
  <si>
    <t>Плановое начисление за 2016 год,  руб.</t>
  </si>
  <si>
    <t>Фактическая оплата за  2016 год,  руб.</t>
  </si>
  <si>
    <t>Фактическое выполнение за 2016 год, руб.</t>
  </si>
  <si>
    <t>ПРОСРОЧЕННАЯ ЗАДОЛЖЕННОСТЬ  ПО ОПЛАТЕ ЖКУ
на 01.01.2017г. составляет:</t>
  </si>
  <si>
    <t>Отчет Обслуживающей организации ООО " Статус2"  по выполнению работ по содержанию и текущему ремонту жилого фонда,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</si>
</sst>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;[Red]#,##0"/>
    <numFmt numFmtId="166" formatCode="#,##0_р_.;[Red]#,##0_р_."/>
    <numFmt numFmtId="167" formatCode="#,##0.0;[Red]#,##0.0"/>
    <numFmt numFmtId="168" formatCode="General;\-General;"/>
    <numFmt numFmtId="169" formatCode="#,##0_р_.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20"/>
      <color indexed="10"/>
      <name val="Arial Cyr"/>
      <family val="2"/>
    </font>
    <font>
      <b/>
      <sz val="10"/>
      <name val="Arial Cyr"/>
      <family val="2"/>
    </font>
    <font>
      <sz val="12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1"/>
      <name val="Arial Cyr"/>
      <family val="2"/>
    </font>
    <font>
      <sz val="11"/>
      <name val="Arial Cyr"/>
      <family val="2"/>
    </font>
    <font>
      <sz val="10"/>
      <color indexed="8"/>
      <name val="Times New Roman"/>
      <family val="1"/>
    </font>
    <font>
      <sz val="8"/>
      <color theme="1"/>
      <name val="Verdana"/>
      <family val="2"/>
    </font>
    <font>
      <sz val="8"/>
      <name val="Verdana"/>
      <family val="2"/>
    </font>
    <font>
      <i/>
      <sz val="10"/>
      <name val="Arial Cyr"/>
      <family val="2"/>
    </font>
    <font>
      <b/>
      <i/>
      <sz val="7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top"/>
      <protection locked="0"/>
    </xf>
  </cellStyleXfs>
  <cellXfs count="3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6" xfId="0" applyFont="1" applyBorder="1" applyAlignment="1">
      <alignment vertical="center" wrapText="1"/>
    </xf>
    <xf numFmtId="9" fontId="7" fillId="0" borderId="6" xfId="0" applyNumberFormat="1" applyFont="1" applyBorder="1" applyAlignment="1">
      <alignment horizontal="center" vertical="center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9" fontId="7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8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7" fontId="8" fillId="0" borderId="6" xfId="0" applyNumberFormat="1" applyFont="1" applyFill="1" applyBorder="1" applyAlignment="1">
      <alignment horizontal="center" vertical="center"/>
    </xf>
    <xf numFmtId="165" fontId="9" fillId="0" borderId="27" xfId="0" applyNumberFormat="1" applyFont="1" applyBorder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7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8" fillId="0" borderId="29" xfId="0" applyNumberFormat="1" applyFont="1" applyBorder="1" applyAlignment="1">
      <alignment horizontal="left" vertical="center" wrapText="1"/>
    </xf>
    <xf numFmtId="3" fontId="8" fillId="0" borderId="29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left" vertical="center" wrapText="1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left" vertical="center" wrapText="1"/>
    </xf>
    <xf numFmtId="3" fontId="8" fillId="0" borderId="3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 wrapText="1"/>
    </xf>
    <xf numFmtId="1" fontId="9" fillId="0" borderId="31" xfId="0" applyNumberFormat="1" applyFont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/>
    </xf>
    <xf numFmtId="2" fontId="2" fillId="3" borderId="33" xfId="0" applyNumberFormat="1" applyFont="1" applyFill="1" applyBorder="1" applyAlignment="1">
      <alignment horizontal="center"/>
    </xf>
    <xf numFmtId="2" fontId="2" fillId="3" borderId="34" xfId="0" applyNumberFormat="1" applyFont="1" applyFill="1" applyBorder="1" applyAlignment="1">
      <alignment horizontal="center"/>
    </xf>
    <xf numFmtId="0" fontId="2" fillId="4" borderId="0" xfId="0" applyFont="1" applyFill="1"/>
    <xf numFmtId="0" fontId="8" fillId="3" borderId="11" xfId="0" applyFont="1" applyFill="1" applyBorder="1" applyAlignment="1">
      <alignment vertical="center" wrapText="1"/>
    </xf>
    <xf numFmtId="9" fontId="7" fillId="3" borderId="11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9" fillId="3" borderId="35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9" fillId="3" borderId="25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10" fontId="7" fillId="5" borderId="6" xfId="0" applyNumberFormat="1" applyFont="1" applyFill="1" applyBorder="1" applyAlignment="1">
      <alignment horizontal="center" vertical="center"/>
    </xf>
    <xf numFmtId="167" fontId="8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9" fillId="5" borderId="27" xfId="0" applyNumberFormat="1" applyFont="1" applyFill="1" applyBorder="1" applyAlignment="1">
      <alignment horizontal="center" vertical="center"/>
    </xf>
    <xf numFmtId="165" fontId="9" fillId="5" borderId="9" xfId="0" applyNumberFormat="1" applyFont="1" applyFill="1" applyBorder="1" applyAlignment="1">
      <alignment horizontal="center" vertical="center"/>
    </xf>
    <xf numFmtId="165" fontId="9" fillId="5" borderId="1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2" fillId="4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4" fontId="18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" fontId="18" fillId="0" borderId="39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textRotation="90" wrapText="1"/>
    </xf>
    <xf numFmtId="0" fontId="17" fillId="4" borderId="39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3" xfId="0" applyFill="1" applyBorder="1"/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7" fillId="4" borderId="9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textRotation="90" wrapText="1"/>
    </xf>
    <xf numFmtId="0" fontId="17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8" fillId="0" borderId="39" xfId="0" applyFont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4" fontId="0" fillId="4" borderId="39" xfId="0" applyNumberFormat="1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19" fillId="0" borderId="44" xfId="0" applyFont="1" applyBorder="1" applyAlignment="1">
      <alignment horizontal="center" vertical="center" wrapText="1"/>
    </xf>
    <xf numFmtId="4" fontId="0" fillId="4" borderId="44" xfId="0" applyNumberFormat="1" applyFill="1" applyBorder="1" applyAlignment="1">
      <alignment vertical="center"/>
    </xf>
    <xf numFmtId="0" fontId="17" fillId="4" borderId="45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0" fontId="18" fillId="0" borderId="24" xfId="0" applyFont="1" applyBorder="1" applyAlignment="1">
      <alignment horizontal="center" vertical="center"/>
    </xf>
    <xf numFmtId="0" fontId="18" fillId="4" borderId="44" xfId="0" applyFont="1" applyFill="1" applyBorder="1" applyAlignment="1">
      <alignment horizontal="center" wrapText="1"/>
    </xf>
    <xf numFmtId="0" fontId="0" fillId="0" borderId="44" xfId="0" applyBorder="1" applyAlignment="1">
      <alignment horizontal="center" vertical="center"/>
    </xf>
    <xf numFmtId="4" fontId="0" fillId="0" borderId="44" xfId="0" applyNumberFormat="1" applyBorder="1" applyAlignment="1">
      <alignment vertical="center"/>
    </xf>
    <xf numFmtId="0" fontId="15" fillId="0" borderId="13" xfId="0" applyFont="1" applyBorder="1" applyAlignment="1">
      <alignment horizontal="center" vertical="center" textRotation="90" wrapText="1"/>
    </xf>
    <xf numFmtId="0" fontId="0" fillId="0" borderId="46" xfId="0" applyBorder="1" applyAlignment="1">
      <alignment vertical="center"/>
    </xf>
    <xf numFmtId="0" fontId="17" fillId="0" borderId="39" xfId="0" applyFont="1" applyBorder="1" applyAlignment="1">
      <alignment horizontal="left" vertical="center" wrapText="1"/>
    </xf>
    <xf numFmtId="4" fontId="17" fillId="4" borderId="3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8" xfId="0" applyFont="1" applyBorder="1" applyAlignment="1">
      <alignment horizontal="center" vertical="center" textRotation="90" wrapText="1"/>
    </xf>
    <xf numFmtId="0" fontId="0" fillId="0" borderId="24" xfId="0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4" fontId="0" fillId="4" borderId="39" xfId="0" applyNumberFormat="1" applyFill="1" applyBorder="1"/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4" fillId="4" borderId="9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5" fillId="4" borderId="47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left" vertical="center" wrapText="1"/>
    </xf>
    <xf numFmtId="0" fontId="0" fillId="4" borderId="48" xfId="0" applyFill="1" applyBorder="1"/>
    <xf numFmtId="0" fontId="22" fillId="0" borderId="9" xfId="0" applyFont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 wrapText="1"/>
    </xf>
    <xf numFmtId="4" fontId="21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top" wrapText="1"/>
    </xf>
    <xf numFmtId="0" fontId="24" fillId="4" borderId="45" xfId="0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left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169" fontId="1" fillId="0" borderId="9" xfId="0" applyNumberFormat="1" applyFont="1" applyBorder="1" applyAlignment="1">
      <alignment vertical="center"/>
    </xf>
    <xf numFmtId="0" fontId="25" fillId="0" borderId="9" xfId="0" applyFont="1" applyBorder="1" applyAlignment="1">
      <alignment vertical="top" wrapText="1"/>
    </xf>
    <xf numFmtId="168" fontId="0" fillId="0" borderId="9" xfId="0" applyNumberForma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top" wrapText="1"/>
      <protection locked="0"/>
    </xf>
    <xf numFmtId="168" fontId="0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45" xfId="0" applyNumberFormat="1" applyFont="1" applyBorder="1" applyAlignment="1" applyProtection="1">
      <alignment vertical="top" wrapText="1"/>
      <protection locked="0"/>
    </xf>
    <xf numFmtId="0" fontId="25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4" fontId="18" fillId="3" borderId="19" xfId="0" applyNumberFormat="1" applyFont="1" applyFill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4" fontId="0" fillId="0" borderId="0" xfId="0" applyNumberFormat="1"/>
    <xf numFmtId="16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textRotation="90" wrapText="1"/>
      <protection locked="0"/>
    </xf>
    <xf numFmtId="0" fontId="8" fillId="0" borderId="50" xfId="0" applyFont="1" applyFill="1" applyBorder="1" applyAlignment="1" applyProtection="1">
      <alignment horizontal="center" vertical="center" textRotation="90" wrapText="1"/>
      <protection locked="0"/>
    </xf>
    <xf numFmtId="0" fontId="8" fillId="0" borderId="29" xfId="0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1" fontId="8" fillId="2" borderId="6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4" xfId="0" applyNumberFormat="1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6" borderId="53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workbookViewId="0" topLeftCell="A1">
      <selection activeCell="I35" sqref="I35"/>
    </sheetView>
  </sheetViews>
  <sheetFormatPr defaultColWidth="9.00390625" defaultRowHeight="12.75"/>
  <cols>
    <col min="1" max="1" width="22.125" style="1" customWidth="1"/>
    <col min="2" max="2" width="8.375" style="1" customWidth="1"/>
    <col min="3" max="3" width="9.875" style="1" customWidth="1"/>
    <col min="4" max="4" width="9.125" style="1" customWidth="1"/>
    <col min="5" max="5" width="9.375" style="1" customWidth="1"/>
    <col min="6" max="6" width="7.875" style="1" customWidth="1"/>
    <col min="7" max="7" width="9.125" style="1" customWidth="1"/>
    <col min="8" max="8" width="12.375" style="1" customWidth="1"/>
    <col min="9" max="9" width="10.00390625" style="1" customWidth="1"/>
    <col min="10" max="10" width="9.125" style="1" customWidth="1"/>
    <col min="11" max="11" width="10.375" style="2" customWidth="1"/>
    <col min="12" max="12" width="11.25390625" style="1" customWidth="1"/>
    <col min="13" max="13" width="11.125" style="1" customWidth="1"/>
    <col min="14" max="14" width="12.375" style="1" customWidth="1"/>
    <col min="15" max="15" width="10.375" style="1" customWidth="1"/>
    <col min="16" max="16384" width="9.125" style="1" customWidth="1"/>
  </cols>
  <sheetData>
    <row r="2" spans="11:14" ht="15.75">
      <c r="K2" s="246" t="s">
        <v>49</v>
      </c>
      <c r="L2" s="246"/>
      <c r="M2" s="246"/>
      <c r="N2" s="246"/>
    </row>
    <row r="3" spans="11:14" ht="15.75">
      <c r="K3" s="246" t="s">
        <v>50</v>
      </c>
      <c r="L3" s="246"/>
      <c r="M3" s="246"/>
      <c r="N3" s="246"/>
    </row>
    <row r="4" spans="11:14" ht="15.75">
      <c r="K4" s="246" t="s">
        <v>51</v>
      </c>
      <c r="L4" s="246"/>
      <c r="M4" s="246"/>
      <c r="N4" s="246"/>
    </row>
    <row r="7" spans="1:15" s="3" customFormat="1" ht="15.75">
      <c r="A7" s="280" t="s">
        <v>73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</row>
    <row r="8" spans="1:15" ht="18.75">
      <c r="A8" s="281" t="s">
        <v>26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15" ht="19.5" thickBot="1">
      <c r="A9" s="4" t="s">
        <v>0</v>
      </c>
      <c r="B9" s="138"/>
      <c r="C9" s="138"/>
      <c r="E9" s="137">
        <v>893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</row>
    <row r="10" spans="1:15" s="5" customFormat="1" ht="14.25" customHeight="1">
      <c r="A10" s="282" t="s">
        <v>1</v>
      </c>
      <c r="B10" s="284" t="s">
        <v>2</v>
      </c>
      <c r="C10" s="287" t="s">
        <v>3</v>
      </c>
      <c r="D10" s="289" t="s">
        <v>68</v>
      </c>
      <c r="E10" s="287" t="s">
        <v>4</v>
      </c>
      <c r="F10" s="292" t="s">
        <v>5</v>
      </c>
      <c r="G10" s="294" t="s">
        <v>6</v>
      </c>
      <c r="H10" s="294"/>
      <c r="I10" s="294"/>
      <c r="J10" s="295"/>
      <c r="K10" s="292" t="s">
        <v>7</v>
      </c>
      <c r="L10" s="297" t="s">
        <v>6</v>
      </c>
      <c r="M10" s="297"/>
      <c r="N10" s="297"/>
      <c r="O10" s="298"/>
    </row>
    <row r="11" spans="1:15" s="5" customFormat="1" ht="37.5" customHeight="1">
      <c r="A11" s="283"/>
      <c r="B11" s="285"/>
      <c r="C11" s="288"/>
      <c r="D11" s="290"/>
      <c r="E11" s="288"/>
      <c r="F11" s="293"/>
      <c r="G11" s="299" t="s">
        <v>8</v>
      </c>
      <c r="H11" s="299" t="s">
        <v>9</v>
      </c>
      <c r="I11" s="299" t="s">
        <v>10</v>
      </c>
      <c r="J11" s="300" t="s">
        <v>11</v>
      </c>
      <c r="K11" s="293"/>
      <c r="L11" s="301" t="s">
        <v>24</v>
      </c>
      <c r="M11" s="299" t="s">
        <v>12</v>
      </c>
      <c r="N11" s="301" t="s">
        <v>25</v>
      </c>
      <c r="O11" s="300" t="s">
        <v>13</v>
      </c>
    </row>
    <row r="12" spans="1:15" s="5" customFormat="1" ht="44.25" customHeight="1" thickBot="1">
      <c r="A12" s="283"/>
      <c r="B12" s="286"/>
      <c r="C12" s="288"/>
      <c r="D12" s="291"/>
      <c r="E12" s="288"/>
      <c r="F12" s="293"/>
      <c r="G12" s="299"/>
      <c r="H12" s="299"/>
      <c r="I12" s="299"/>
      <c r="J12" s="300"/>
      <c r="K12" s="293"/>
      <c r="L12" s="301"/>
      <c r="M12" s="299"/>
      <c r="N12" s="301"/>
      <c r="O12" s="300"/>
    </row>
    <row r="13" spans="1:15" s="15" customFormat="1" ht="14.25" customHeight="1" hidden="1">
      <c r="A13" s="6"/>
      <c r="B13" s="7"/>
      <c r="C13" s="8"/>
      <c r="D13" s="9"/>
      <c r="E13" s="10"/>
      <c r="F13" s="11"/>
      <c r="G13" s="12"/>
      <c r="H13" s="12"/>
      <c r="I13" s="12"/>
      <c r="J13" s="12"/>
      <c r="K13" s="13"/>
      <c r="L13" s="12"/>
      <c r="M13" s="12"/>
      <c r="N13" s="12"/>
      <c r="O13" s="14"/>
    </row>
    <row r="14" spans="1:15" ht="12.75" hidden="1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5"/>
      <c r="M14" s="25"/>
      <c r="N14" s="25"/>
      <c r="O14" s="26"/>
    </row>
    <row r="15" spans="1:15" ht="12.75" hidden="1">
      <c r="A15" s="16"/>
      <c r="B15" s="27"/>
      <c r="C15" s="18"/>
      <c r="D15" s="19"/>
      <c r="E15" s="20"/>
      <c r="F15" s="21"/>
      <c r="G15" s="22"/>
      <c r="H15" s="22"/>
      <c r="I15" s="22"/>
      <c r="J15" s="23"/>
      <c r="K15" s="24"/>
      <c r="L15" s="22"/>
      <c r="M15" s="22"/>
      <c r="N15" s="22"/>
      <c r="O15" s="23"/>
    </row>
    <row r="16" spans="1:15" ht="13.5" hidden="1" thickBot="1">
      <c r="A16" s="28"/>
      <c r="B16" s="29"/>
      <c r="C16" s="30"/>
      <c r="D16" s="31"/>
      <c r="E16" s="32"/>
      <c r="F16" s="33"/>
      <c r="G16" s="34"/>
      <c r="H16" s="34"/>
      <c r="I16" s="34"/>
      <c r="J16" s="35"/>
      <c r="K16" s="36"/>
      <c r="L16" s="34"/>
      <c r="M16" s="34"/>
      <c r="N16" s="34"/>
      <c r="O16" s="35"/>
    </row>
    <row r="17" spans="1:15" s="48" customFormat="1" ht="13.5" hidden="1" thickBot="1">
      <c r="A17" s="37"/>
      <c r="B17" s="38"/>
      <c r="C17" s="39"/>
      <c r="D17" s="40"/>
      <c r="E17" s="41"/>
      <c r="F17" s="42"/>
      <c r="G17" s="43"/>
      <c r="H17" s="43"/>
      <c r="I17" s="43"/>
      <c r="J17" s="44"/>
      <c r="K17" s="45"/>
      <c r="L17" s="46"/>
      <c r="M17" s="46"/>
      <c r="N17" s="46"/>
      <c r="O17" s="47"/>
    </row>
    <row r="18" spans="1:15" ht="12.75" hidden="1">
      <c r="A18" s="49"/>
      <c r="B18" s="50"/>
      <c r="C18" s="51"/>
      <c r="D18" s="52"/>
      <c r="E18" s="51"/>
      <c r="F18" s="51"/>
      <c r="G18" s="52"/>
      <c r="H18" s="52"/>
      <c r="I18" s="52"/>
      <c r="J18" s="52"/>
      <c r="K18" s="53"/>
      <c r="L18" s="54"/>
      <c r="M18" s="54"/>
      <c r="N18" s="54"/>
      <c r="O18" s="55"/>
    </row>
    <row r="19" spans="1:15" s="15" customFormat="1" ht="12.75" customHeight="1" hidden="1">
      <c r="A19" s="56"/>
      <c r="B19" s="57"/>
      <c r="C19" s="58"/>
      <c r="D19" s="59"/>
      <c r="E19" s="58"/>
      <c r="F19" s="60"/>
      <c r="G19" s="61"/>
      <c r="H19" s="61"/>
      <c r="I19" s="61"/>
      <c r="J19" s="62"/>
      <c r="K19" s="60"/>
      <c r="L19" s="61"/>
      <c r="M19" s="61"/>
      <c r="N19" s="61"/>
      <c r="O19" s="62"/>
    </row>
    <row r="20" spans="1:15" ht="12.75" hidden="1">
      <c r="A20" s="16"/>
      <c r="B20" s="17"/>
      <c r="C20" s="63"/>
      <c r="D20" s="19"/>
      <c r="E20" s="63"/>
      <c r="F20" s="21"/>
      <c r="G20" s="22"/>
      <c r="H20" s="22"/>
      <c r="I20" s="22"/>
      <c r="J20" s="23"/>
      <c r="K20" s="24"/>
      <c r="L20" s="25"/>
      <c r="M20" s="25"/>
      <c r="N20" s="25"/>
      <c r="O20" s="26"/>
    </row>
    <row r="21" spans="1:15" ht="12.75" hidden="1">
      <c r="A21" s="16"/>
      <c r="B21" s="27"/>
      <c r="C21" s="63"/>
      <c r="D21" s="19"/>
      <c r="E21" s="63"/>
      <c r="F21" s="21"/>
      <c r="G21" s="22"/>
      <c r="H21" s="22"/>
      <c r="I21" s="22"/>
      <c r="J21" s="23"/>
      <c r="K21" s="24"/>
      <c r="L21" s="22"/>
      <c r="M21" s="22"/>
      <c r="N21" s="22"/>
      <c r="O21" s="23"/>
    </row>
    <row r="22" spans="1:15" ht="13.5" hidden="1" thickBot="1">
      <c r="A22" s="28"/>
      <c r="B22" s="29"/>
      <c r="C22" s="64"/>
      <c r="D22" s="31"/>
      <c r="E22" s="64"/>
      <c r="F22" s="65"/>
      <c r="G22" s="66"/>
      <c r="H22" s="66"/>
      <c r="I22" s="66"/>
      <c r="J22" s="67"/>
      <c r="K22" s="68"/>
      <c r="L22" s="66"/>
      <c r="M22" s="66"/>
      <c r="N22" s="66"/>
      <c r="O22" s="67"/>
    </row>
    <row r="23" spans="1:15" ht="13.5" hidden="1" thickBot="1">
      <c r="A23" s="69"/>
      <c r="B23" s="70"/>
      <c r="C23" s="39"/>
      <c r="D23" s="40"/>
      <c r="E23" s="39"/>
      <c r="F23" s="71"/>
      <c r="G23" s="40"/>
      <c r="H23" s="40"/>
      <c r="I23" s="40"/>
      <c r="J23" s="72"/>
      <c r="K23" s="68"/>
      <c r="L23" s="73"/>
      <c r="M23" s="73"/>
      <c r="N23" s="73"/>
      <c r="O23" s="74"/>
    </row>
    <row r="24" spans="1:15" ht="12.75" hidden="1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7"/>
      <c r="L24" s="76"/>
      <c r="M24" s="76"/>
      <c r="N24" s="76"/>
      <c r="O24" s="78"/>
    </row>
    <row r="25" spans="1:15" ht="12.75" hidden="1">
      <c r="A25" s="6"/>
      <c r="B25" s="7"/>
      <c r="C25" s="8"/>
      <c r="D25" s="9"/>
      <c r="E25" s="8"/>
      <c r="F25" s="11"/>
      <c r="G25" s="12"/>
      <c r="H25" s="12"/>
      <c r="I25" s="12"/>
      <c r="J25" s="12"/>
      <c r="K25" s="11"/>
      <c r="L25" s="12"/>
      <c r="M25" s="12"/>
      <c r="N25" s="12"/>
      <c r="O25" s="14"/>
    </row>
    <row r="26" spans="1:15" ht="12.75" hidden="1">
      <c r="A26" s="16"/>
      <c r="B26" s="17"/>
      <c r="C26" s="63"/>
      <c r="D26" s="19"/>
      <c r="E26" s="63"/>
      <c r="F26" s="21"/>
      <c r="G26" s="22"/>
      <c r="H26" s="22"/>
      <c r="I26" s="22"/>
      <c r="J26" s="23"/>
      <c r="K26" s="24"/>
      <c r="L26" s="25"/>
      <c r="M26" s="25"/>
      <c r="N26" s="25"/>
      <c r="O26" s="26"/>
    </row>
    <row r="27" spans="1:15" ht="26.25" customHeight="1" hidden="1">
      <c r="A27" s="16"/>
      <c r="B27" s="27"/>
      <c r="C27" s="63"/>
      <c r="D27" s="19"/>
      <c r="E27" s="63"/>
      <c r="F27" s="21"/>
      <c r="G27" s="22"/>
      <c r="H27" s="22"/>
      <c r="I27" s="22"/>
      <c r="J27" s="23"/>
      <c r="K27" s="24"/>
      <c r="L27" s="22"/>
      <c r="M27" s="22"/>
      <c r="N27" s="22"/>
      <c r="O27" s="23"/>
    </row>
    <row r="28" spans="1:15" ht="13.5" hidden="1" thickBot="1">
      <c r="A28" s="28"/>
      <c r="B28" s="29"/>
      <c r="C28" s="64"/>
      <c r="D28" s="31"/>
      <c r="E28" s="64"/>
      <c r="F28" s="65"/>
      <c r="G28" s="66"/>
      <c r="H28" s="66"/>
      <c r="I28" s="66"/>
      <c r="J28" s="67"/>
      <c r="K28" s="68"/>
      <c r="L28" s="66"/>
      <c r="M28" s="66"/>
      <c r="N28" s="66"/>
      <c r="O28" s="67"/>
    </row>
    <row r="29" spans="1:15" ht="13.5" hidden="1" thickBot="1">
      <c r="A29" s="69"/>
      <c r="B29" s="70"/>
      <c r="C29" s="39"/>
      <c r="D29" s="40"/>
      <c r="E29" s="39"/>
      <c r="F29" s="71"/>
      <c r="G29" s="40"/>
      <c r="H29" s="40"/>
      <c r="I29" s="40"/>
      <c r="J29" s="72"/>
      <c r="K29" s="65"/>
      <c r="L29" s="73"/>
      <c r="M29" s="73"/>
      <c r="N29" s="73"/>
      <c r="O29" s="74"/>
    </row>
    <row r="30" spans="1:15" ht="13.5" thickBot="1">
      <c r="A30" s="75"/>
      <c r="B30" s="76"/>
      <c r="C30" s="76"/>
      <c r="D30" s="79"/>
      <c r="E30" s="76"/>
      <c r="F30" s="76"/>
      <c r="G30" s="76"/>
      <c r="H30" s="76"/>
      <c r="I30" s="76"/>
      <c r="J30" s="76"/>
      <c r="K30" s="77"/>
      <c r="L30" s="76"/>
      <c r="M30" s="76"/>
      <c r="N30" s="76"/>
      <c r="O30" s="78"/>
    </row>
    <row r="31" spans="1:15" s="118" customFormat="1" ht="18" customHeight="1" thickBot="1">
      <c r="A31" s="111" t="s">
        <v>14</v>
      </c>
      <c r="B31" s="112"/>
      <c r="C31" s="113">
        <f>D31+E31</f>
        <v>12.4</v>
      </c>
      <c r="D31" s="114">
        <v>1.35</v>
      </c>
      <c r="E31" s="113">
        <f>F31+K31</f>
        <v>11.05</v>
      </c>
      <c r="F31" s="113">
        <f>G31+H31+I31+J31</f>
        <v>5.1</v>
      </c>
      <c r="G31" s="115">
        <f>4.11-1.35</f>
        <v>2.76</v>
      </c>
      <c r="H31" s="116">
        <v>1.09</v>
      </c>
      <c r="I31" s="116">
        <v>0.45</v>
      </c>
      <c r="J31" s="116">
        <v>0.8</v>
      </c>
      <c r="K31" s="113">
        <f>L31+M31+N31+O31</f>
        <v>5.95</v>
      </c>
      <c r="L31" s="115">
        <v>0.45</v>
      </c>
      <c r="M31" s="116">
        <v>2.56</v>
      </c>
      <c r="N31" s="116">
        <v>0.28</v>
      </c>
      <c r="O31" s="117">
        <v>2.66</v>
      </c>
    </row>
    <row r="32" spans="1:15" ht="24.75" customHeight="1" thickBot="1">
      <c r="A32" s="16" t="s">
        <v>69</v>
      </c>
      <c r="B32" s="17">
        <v>1</v>
      </c>
      <c r="C32" s="80">
        <f>C31*E9*12</f>
        <v>132878.4</v>
      </c>
      <c r="D32" s="19">
        <f>D31*E9*12</f>
        <v>14467</v>
      </c>
      <c r="E32" s="63">
        <f>F32+K32</f>
        <v>118411</v>
      </c>
      <c r="F32" s="63">
        <f>G32+H32+I32+J32</f>
        <v>54651</v>
      </c>
      <c r="G32" s="81">
        <f>G31/C31*C32</f>
        <v>29576</v>
      </c>
      <c r="H32" s="22">
        <f>H31/C31*C32</f>
        <v>11680</v>
      </c>
      <c r="I32" s="22">
        <f>I31/C31*C32</f>
        <v>4822</v>
      </c>
      <c r="J32" s="23">
        <f>J31/C31*C32</f>
        <v>8573</v>
      </c>
      <c r="K32" s="134">
        <f>L32+M32+N32+O32</f>
        <v>63760</v>
      </c>
      <c r="L32" s="82">
        <f>L31/C31*C32</f>
        <v>4822</v>
      </c>
      <c r="M32" s="25">
        <f>M31/C31*C32</f>
        <v>27433</v>
      </c>
      <c r="N32" s="25">
        <f>N31/C31*C32</f>
        <v>3000</v>
      </c>
      <c r="O32" s="26">
        <f>O31/C31*C32</f>
        <v>28505</v>
      </c>
    </row>
    <row r="33" spans="1:15" ht="26.25" customHeight="1" thickBot="1">
      <c r="A33" s="126" t="s">
        <v>70</v>
      </c>
      <c r="B33" s="127">
        <f>(C33/C32)%*100</f>
        <v>0.6377</v>
      </c>
      <c r="C33" s="128">
        <v>84736.4</v>
      </c>
      <c r="D33" s="129">
        <f>D31/C31*C33</f>
        <v>9225</v>
      </c>
      <c r="E33" s="130">
        <f>F33+K33</f>
        <v>75511</v>
      </c>
      <c r="F33" s="130">
        <f>G33+H33+I33+J33</f>
        <v>34852</v>
      </c>
      <c r="G33" s="131">
        <f>G31/C31*C33</f>
        <v>18861</v>
      </c>
      <c r="H33" s="132">
        <f>H31/C31*C33</f>
        <v>7449</v>
      </c>
      <c r="I33" s="132">
        <f>I31/C31*C33</f>
        <v>3075</v>
      </c>
      <c r="J33" s="133">
        <f>J31/C31*C33</f>
        <v>5467</v>
      </c>
      <c r="K33" s="135">
        <f aca="true" t="shared" si="0" ref="K33:K35">L33+M33+N33+O33</f>
        <v>40659</v>
      </c>
      <c r="L33" s="131">
        <f>L31/C31*C33</f>
        <v>3075</v>
      </c>
      <c r="M33" s="132">
        <f>M31/C31*C33</f>
        <v>17494</v>
      </c>
      <c r="N33" s="132">
        <f>N31/C31*C33</f>
        <v>1913</v>
      </c>
      <c r="O33" s="133">
        <f>O31/C31*C33</f>
        <v>18177</v>
      </c>
    </row>
    <row r="34" spans="1:15" ht="34.5" customHeight="1" thickBot="1">
      <c r="A34" s="119" t="s">
        <v>71</v>
      </c>
      <c r="B34" s="120"/>
      <c r="C34" s="121">
        <f>D34+E34</f>
        <v>112645</v>
      </c>
      <c r="D34" s="122">
        <f>D32</f>
        <v>14467</v>
      </c>
      <c r="E34" s="121">
        <f>F34+K34</f>
        <v>98178</v>
      </c>
      <c r="F34" s="121">
        <f>G34+H34+I34+J34</f>
        <v>34418</v>
      </c>
      <c r="G34" s="123">
        <f>590.29+3213</f>
        <v>3803</v>
      </c>
      <c r="H34" s="124">
        <f>1276.9+21714.53</f>
        <v>22991</v>
      </c>
      <c r="I34" s="124">
        <v>7624</v>
      </c>
      <c r="J34" s="125"/>
      <c r="K34" s="136">
        <f t="shared" si="0"/>
        <v>63760</v>
      </c>
      <c r="L34" s="123">
        <f aca="true" t="shared" si="1" ref="L34:O34">L32</f>
        <v>4822</v>
      </c>
      <c r="M34" s="124">
        <f t="shared" si="1"/>
        <v>27433</v>
      </c>
      <c r="N34" s="124">
        <f t="shared" si="1"/>
        <v>3000</v>
      </c>
      <c r="O34" s="125">
        <f t="shared" si="1"/>
        <v>28505</v>
      </c>
    </row>
    <row r="35" spans="1:15" ht="24.75" customHeight="1" thickBot="1">
      <c r="A35" s="69" t="s">
        <v>15</v>
      </c>
      <c r="B35" s="70"/>
      <c r="C35" s="83">
        <f>C34-C33</f>
        <v>27909</v>
      </c>
      <c r="D35" s="40">
        <f>D34-D33</f>
        <v>5242</v>
      </c>
      <c r="E35" s="83">
        <f>F35+K35</f>
        <v>22667</v>
      </c>
      <c r="F35" s="83">
        <f>G35+H35+I35+J35</f>
        <v>-434</v>
      </c>
      <c r="G35" s="84">
        <f>G34-G33</f>
        <v>-15058</v>
      </c>
      <c r="H35" s="40">
        <f>H34-H33</f>
        <v>15542</v>
      </c>
      <c r="I35" s="40">
        <f>I34-I33</f>
        <v>4549</v>
      </c>
      <c r="J35" s="72">
        <f>J34-J33</f>
        <v>-5467</v>
      </c>
      <c r="K35" s="134">
        <f t="shared" si="0"/>
        <v>23101</v>
      </c>
      <c r="L35" s="85">
        <f>L34-L33</f>
        <v>1747</v>
      </c>
      <c r="M35" s="86">
        <f aca="true" t="shared" si="2" ref="M35:O35">M34-M33</f>
        <v>9939</v>
      </c>
      <c r="N35" s="86">
        <f t="shared" si="2"/>
        <v>1087</v>
      </c>
      <c r="O35" s="109">
        <f t="shared" si="2"/>
        <v>10328</v>
      </c>
    </row>
    <row r="36" spans="1:15" s="2" customFormat="1" ht="30" customHeight="1" thickBot="1">
      <c r="A36" s="276" t="s">
        <v>72</v>
      </c>
      <c r="B36" s="277"/>
      <c r="C36" s="277"/>
      <c r="D36" s="277"/>
      <c r="E36" s="278">
        <v>91174.89</v>
      </c>
      <c r="F36" s="279"/>
      <c r="G36" s="76"/>
      <c r="H36" s="76"/>
      <c r="I36" s="76"/>
      <c r="J36" s="76"/>
      <c r="K36" s="87"/>
      <c r="L36" s="76"/>
      <c r="M36" s="76"/>
      <c r="N36" s="76"/>
      <c r="O36" s="76"/>
    </row>
    <row r="37" ht="12.75">
      <c r="D37" s="88"/>
    </row>
    <row r="38" spans="1:15" s="2" customFormat="1" ht="12.75" hidden="1">
      <c r="A38" s="304" t="s">
        <v>16</v>
      </c>
      <c r="B38" s="307" t="s">
        <v>17</v>
      </c>
      <c r="C38" s="296"/>
      <c r="D38" s="302"/>
      <c r="E38" s="296"/>
      <c r="F38" s="296"/>
      <c r="G38" s="303"/>
      <c r="H38" s="303"/>
      <c r="I38" s="303"/>
      <c r="J38" s="303"/>
      <c r="K38" s="296"/>
      <c r="L38" s="303"/>
      <c r="M38" s="303"/>
      <c r="N38" s="303"/>
      <c r="O38" s="303"/>
    </row>
    <row r="39" spans="1:15" s="2" customFormat="1" ht="12.75" customHeight="1" hidden="1">
      <c r="A39" s="305"/>
      <c r="B39" s="308"/>
      <c r="C39" s="296"/>
      <c r="D39" s="302"/>
      <c r="E39" s="296"/>
      <c r="F39" s="296"/>
      <c r="G39" s="302"/>
      <c r="H39" s="302"/>
      <c r="I39" s="302"/>
      <c r="J39" s="302"/>
      <c r="K39" s="296"/>
      <c r="L39" s="302"/>
      <c r="M39" s="302"/>
      <c r="N39" s="302"/>
      <c r="O39" s="302"/>
    </row>
    <row r="40" spans="1:15" s="89" customFormat="1" ht="60" customHeight="1" hidden="1">
      <c r="A40" s="306"/>
      <c r="B40" s="309"/>
      <c r="C40" s="296"/>
      <c r="D40" s="302"/>
      <c r="E40" s="296"/>
      <c r="F40" s="296"/>
      <c r="G40" s="302"/>
      <c r="H40" s="302"/>
      <c r="I40" s="302"/>
      <c r="J40" s="302"/>
      <c r="K40" s="296"/>
      <c r="L40" s="302"/>
      <c r="M40" s="302"/>
      <c r="N40" s="302"/>
      <c r="O40" s="302"/>
    </row>
    <row r="41" spans="1:15" ht="12.75" hidden="1">
      <c r="A41" s="90" t="s">
        <v>14</v>
      </c>
      <c r="B41" s="91">
        <f>2.2</f>
        <v>2.2</v>
      </c>
      <c r="C41" s="92"/>
      <c r="D41" s="93"/>
      <c r="E41" s="94"/>
      <c r="F41" s="95"/>
      <c r="G41" s="95"/>
      <c r="H41" s="95"/>
      <c r="I41" s="95"/>
      <c r="J41" s="95"/>
      <c r="K41" s="94"/>
      <c r="L41" s="95"/>
      <c r="M41" s="95"/>
      <c r="N41" s="95"/>
      <c r="O41" s="95"/>
    </row>
    <row r="42" spans="1:15" s="89" customFormat="1" ht="31.5" hidden="1">
      <c r="A42" s="96" t="s">
        <v>18</v>
      </c>
      <c r="B42" s="97">
        <f>'[1]8 марта,8,10,12'!$G$272</f>
        <v>47995</v>
      </c>
      <c r="C42" s="98"/>
      <c r="D42" s="99"/>
      <c r="E42" s="51"/>
      <c r="F42" s="51"/>
      <c r="G42" s="99"/>
      <c r="H42" s="99"/>
      <c r="I42" s="99"/>
      <c r="J42" s="99"/>
      <c r="K42" s="100"/>
      <c r="L42" s="99"/>
      <c r="M42" s="99"/>
      <c r="N42" s="99"/>
      <c r="O42" s="99"/>
    </row>
    <row r="43" spans="1:15" s="2" customFormat="1" ht="31.5" hidden="1">
      <c r="A43" s="101" t="s">
        <v>19</v>
      </c>
      <c r="B43" s="102">
        <f>'[1]8 марта,8,10,12'!$K$272</f>
        <v>33417</v>
      </c>
      <c r="C43" s="98"/>
      <c r="D43" s="99"/>
      <c r="E43" s="51"/>
      <c r="F43" s="51"/>
      <c r="G43" s="99"/>
      <c r="H43" s="99"/>
      <c r="I43" s="99"/>
      <c r="J43" s="99"/>
      <c r="K43" s="100"/>
      <c r="L43" s="99"/>
      <c r="M43" s="99"/>
      <c r="N43" s="99"/>
      <c r="O43" s="99"/>
    </row>
    <row r="44" spans="1:15" s="2" customFormat="1" ht="31.5" hidden="1">
      <c r="A44" s="103" t="s">
        <v>20</v>
      </c>
      <c r="B44" s="104">
        <f>B42</f>
        <v>47995</v>
      </c>
      <c r="C44" s="98"/>
      <c r="D44" s="99"/>
      <c r="E44" s="51"/>
      <c r="F44" s="51"/>
      <c r="G44" s="99"/>
      <c r="H44" s="99"/>
      <c r="I44" s="99"/>
      <c r="J44" s="99"/>
      <c r="K44" s="100"/>
      <c r="L44" s="99"/>
      <c r="M44" s="99"/>
      <c r="N44" s="99"/>
      <c r="O44" s="99"/>
    </row>
    <row r="45" spans="1:15" s="2" customFormat="1" ht="21.75" hidden="1" thickBot="1">
      <c r="A45" s="105" t="s">
        <v>15</v>
      </c>
      <c r="B45" s="106">
        <f>B44-B43</f>
        <v>14578</v>
      </c>
      <c r="C45" s="107"/>
      <c r="D45" s="52"/>
      <c r="E45" s="51"/>
      <c r="F45" s="51"/>
      <c r="G45" s="52"/>
      <c r="H45" s="52"/>
      <c r="I45" s="52"/>
      <c r="J45" s="52"/>
      <c r="K45" s="100"/>
      <c r="L45" s="54"/>
      <c r="M45" s="54"/>
      <c r="N45" s="54"/>
      <c r="O45" s="54"/>
    </row>
    <row r="46" spans="1:15" s="2" customFormat="1" ht="18.75" customHeight="1" hidden="1">
      <c r="A46" s="108"/>
      <c r="B46" s="52"/>
      <c r="C46" s="107"/>
      <c r="D46" s="52"/>
      <c r="E46" s="51"/>
      <c r="F46" s="51"/>
      <c r="G46" s="52"/>
      <c r="H46" s="52"/>
      <c r="I46" s="52"/>
      <c r="J46" s="52"/>
      <c r="K46" s="100"/>
      <c r="L46" s="54"/>
      <c r="M46" s="54"/>
      <c r="N46" s="54"/>
      <c r="O46" s="54"/>
    </row>
    <row r="48" spans="2:8" ht="12.75">
      <c r="B48" s="1" t="s">
        <v>21</v>
      </c>
      <c r="H48" s="1" t="s">
        <v>23</v>
      </c>
    </row>
    <row r="50" spans="2:12" ht="12.75">
      <c r="B50" s="1" t="s">
        <v>22</v>
      </c>
      <c r="H50" s="1" t="s">
        <v>67</v>
      </c>
      <c r="L50" s="110"/>
    </row>
    <row r="52" spans="2:8" ht="12.75">
      <c r="B52" s="1" t="s">
        <v>52</v>
      </c>
      <c r="H52" s="1" t="s">
        <v>53</v>
      </c>
    </row>
  </sheetData>
  <mergeCells count="38">
    <mergeCell ref="I39:I40"/>
    <mergeCell ref="J39:J40"/>
    <mergeCell ref="L39:L40"/>
    <mergeCell ref="M39:M40"/>
    <mergeCell ref="N39:N40"/>
    <mergeCell ref="A38:A40"/>
    <mergeCell ref="B38:B40"/>
    <mergeCell ref="C38:C40"/>
    <mergeCell ref="D38:D40"/>
    <mergeCell ref="E38:E40"/>
    <mergeCell ref="F38:F40"/>
    <mergeCell ref="L10:O10"/>
    <mergeCell ref="G11:G12"/>
    <mergeCell ref="H11:H12"/>
    <mergeCell ref="I11:I12"/>
    <mergeCell ref="J11:J12"/>
    <mergeCell ref="L11:L12"/>
    <mergeCell ref="M11:M12"/>
    <mergeCell ref="N11:N12"/>
    <mergeCell ref="O11:O12"/>
    <mergeCell ref="O39:O40"/>
    <mergeCell ref="G38:J38"/>
    <mergeCell ref="K38:K40"/>
    <mergeCell ref="L38:O38"/>
    <mergeCell ref="G39:G40"/>
    <mergeCell ref="H39:H40"/>
    <mergeCell ref="A36:D36"/>
    <mergeCell ref="E36:F36"/>
    <mergeCell ref="A7:O7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 topLeftCell="A1">
      <selection activeCell="A6" sqref="A6"/>
    </sheetView>
  </sheetViews>
  <sheetFormatPr defaultColWidth="9.00390625" defaultRowHeight="12.75"/>
  <cols>
    <col min="1" max="1" width="7.125" style="224" customWidth="1"/>
    <col min="2" max="2" width="8.875" style="225" customWidth="1"/>
    <col min="3" max="3" width="42.75390625" style="226" customWidth="1"/>
    <col min="4" max="4" width="7.875" style="227" customWidth="1"/>
    <col min="5" max="5" width="10.00390625" style="227" customWidth="1"/>
    <col min="6" max="6" width="11.375" style="228" customWidth="1"/>
    <col min="7" max="7" width="9.75390625" style="229" customWidth="1"/>
  </cols>
  <sheetData>
    <row r="1" spans="1:7" ht="12.75">
      <c r="A1" s="230"/>
      <c r="B1" s="231"/>
      <c r="C1" s="232"/>
      <c r="D1" s="233"/>
      <c r="E1" s="233"/>
      <c r="F1" s="234"/>
      <c r="G1" s="235"/>
    </row>
    <row r="2" spans="1:7" ht="15.75">
      <c r="A2" s="312" t="s">
        <v>27</v>
      </c>
      <c r="B2" s="312"/>
      <c r="C2" s="312"/>
      <c r="D2" s="312"/>
      <c r="E2" s="312"/>
      <c r="F2" s="312"/>
      <c r="G2" s="312"/>
    </row>
    <row r="3" spans="1:7" ht="18.75" thickBot="1">
      <c r="A3" s="313" t="s">
        <v>54</v>
      </c>
      <c r="B3" s="313"/>
      <c r="C3" s="313"/>
      <c r="D3" s="313"/>
      <c r="E3" s="313"/>
      <c r="F3" s="313"/>
      <c r="G3" s="313"/>
    </row>
    <row r="4" spans="1:7" ht="27" thickBot="1">
      <c r="A4" s="314" t="s">
        <v>48</v>
      </c>
      <c r="B4" s="315"/>
      <c r="C4" s="315"/>
      <c r="D4" s="315"/>
      <c r="E4" s="315"/>
      <c r="F4" s="315"/>
      <c r="G4" s="316"/>
    </row>
    <row r="5" spans="1:7" ht="13.5" thickBot="1">
      <c r="A5" s="139"/>
      <c r="B5" s="140"/>
      <c r="C5" s="141"/>
      <c r="D5" s="142"/>
      <c r="E5" s="142"/>
      <c r="F5" s="143"/>
      <c r="G5" s="144"/>
    </row>
    <row r="6" spans="1:7" ht="13.5" thickBot="1">
      <c r="A6" s="145" t="s">
        <v>28</v>
      </c>
      <c r="B6" s="146" t="s">
        <v>29</v>
      </c>
      <c r="C6" s="147" t="s">
        <v>30</v>
      </c>
      <c r="D6" s="148" t="s">
        <v>31</v>
      </c>
      <c r="E6" s="149" t="s">
        <v>32</v>
      </c>
      <c r="F6" s="150" t="s">
        <v>33</v>
      </c>
      <c r="G6" s="151" t="s">
        <v>66</v>
      </c>
    </row>
    <row r="7" spans="1:7" ht="12.75">
      <c r="A7" s="152"/>
      <c r="B7" s="153"/>
      <c r="C7" s="154" t="s">
        <v>34</v>
      </c>
      <c r="D7" s="149"/>
      <c r="E7" s="149"/>
      <c r="F7" s="155"/>
      <c r="G7" s="156"/>
    </row>
    <row r="8" spans="1:7" ht="12.75" customHeight="1">
      <c r="A8" s="157"/>
      <c r="B8" s="270" t="s">
        <v>38</v>
      </c>
      <c r="C8" s="266" t="s">
        <v>62</v>
      </c>
      <c r="D8" s="263" t="s">
        <v>39</v>
      </c>
      <c r="E8" s="264">
        <v>0.275</v>
      </c>
      <c r="F8" s="265">
        <v>590.29</v>
      </c>
      <c r="G8" s="273"/>
    </row>
    <row r="9" spans="1:7" ht="17.25" customHeight="1" thickBot="1">
      <c r="A9" s="158"/>
      <c r="B9" s="159"/>
      <c r="C9" s="160"/>
      <c r="D9" s="161"/>
      <c r="E9" s="162" t="s">
        <v>36</v>
      </c>
      <c r="F9" s="163">
        <f>F8</f>
        <v>590.29</v>
      </c>
      <c r="G9" s="164"/>
    </row>
    <row r="10" spans="1:7" ht="17.25" customHeight="1">
      <c r="A10" s="157"/>
      <c r="B10" s="165"/>
      <c r="C10" s="194" t="s">
        <v>37</v>
      </c>
      <c r="D10" s="166"/>
      <c r="E10" s="167"/>
      <c r="F10" s="168"/>
      <c r="G10" s="169"/>
    </row>
    <row r="11" spans="1:7" ht="17.25" customHeight="1">
      <c r="A11" s="157"/>
      <c r="B11" s="250" t="s">
        <v>43</v>
      </c>
      <c r="C11" s="251" t="s">
        <v>55</v>
      </c>
      <c r="D11" s="252" t="s">
        <v>39</v>
      </c>
      <c r="E11" s="241">
        <v>892.5</v>
      </c>
      <c r="F11" s="253">
        <f>E11*1.8</f>
        <v>1606.5</v>
      </c>
      <c r="G11" s="274">
        <v>1.8</v>
      </c>
    </row>
    <row r="12" spans="1:7" ht="17.25" customHeight="1">
      <c r="A12" s="157"/>
      <c r="B12" s="250" t="s">
        <v>47</v>
      </c>
      <c r="C12" s="254" t="s">
        <v>56</v>
      </c>
      <c r="D12" s="252" t="s">
        <v>39</v>
      </c>
      <c r="E12" s="241">
        <v>892.5</v>
      </c>
      <c r="F12" s="253">
        <f>E12*1.8</f>
        <v>1606.5</v>
      </c>
      <c r="G12" s="274">
        <v>1.8</v>
      </c>
    </row>
    <row r="13" spans="1:7" ht="17.25" customHeight="1" thickBot="1">
      <c r="A13" s="158"/>
      <c r="B13" s="159"/>
      <c r="C13" s="176"/>
      <c r="D13" s="177"/>
      <c r="E13" s="162" t="s">
        <v>36</v>
      </c>
      <c r="F13" s="163">
        <f>SUM(F11:F12)</f>
        <v>3213</v>
      </c>
      <c r="G13" s="164"/>
    </row>
    <row r="14" spans="1:7" ht="17.25" customHeight="1">
      <c r="A14" s="178"/>
      <c r="B14" s="179"/>
      <c r="C14" s="190" t="s">
        <v>40</v>
      </c>
      <c r="D14" s="191"/>
      <c r="E14" s="191"/>
      <c r="F14" s="237"/>
      <c r="G14" s="181"/>
    </row>
    <row r="15" spans="1:7" ht="22.5" customHeight="1">
      <c r="A15" s="247"/>
      <c r="B15" s="317" t="s">
        <v>41</v>
      </c>
      <c r="C15" s="262" t="s">
        <v>64</v>
      </c>
      <c r="D15" s="271" t="s">
        <v>46</v>
      </c>
      <c r="E15" s="267" t="s">
        <v>63</v>
      </c>
      <c r="F15" s="310">
        <v>1276.9</v>
      </c>
      <c r="G15" s="249"/>
    </row>
    <row r="16" spans="1:7" ht="12.75">
      <c r="A16" s="247"/>
      <c r="B16" s="318"/>
      <c r="C16" s="262" t="s">
        <v>65</v>
      </c>
      <c r="D16" s="271" t="s">
        <v>46</v>
      </c>
      <c r="E16" s="267">
        <v>1</v>
      </c>
      <c r="F16" s="311"/>
      <c r="G16" s="249"/>
    </row>
    <row r="17" spans="1:7" ht="13.5" thickBot="1">
      <c r="A17" s="185"/>
      <c r="B17" s="186"/>
      <c r="C17" s="187"/>
      <c r="D17" s="188"/>
      <c r="E17" s="162" t="s">
        <v>36</v>
      </c>
      <c r="F17" s="163">
        <f>F15</f>
        <v>1276.9</v>
      </c>
      <c r="G17" s="189"/>
    </row>
    <row r="18" spans="1:7" ht="12.75">
      <c r="A18" s="178"/>
      <c r="B18" s="179"/>
      <c r="C18" s="190" t="s">
        <v>40</v>
      </c>
      <c r="D18" s="191"/>
      <c r="E18" s="191"/>
      <c r="F18" s="192"/>
      <c r="G18" s="193"/>
    </row>
    <row r="19" spans="1:7" ht="12.75">
      <c r="A19" s="178"/>
      <c r="B19" s="179"/>
      <c r="C19" s="194" t="s">
        <v>37</v>
      </c>
      <c r="D19" s="180"/>
      <c r="E19" s="180"/>
      <c r="F19" s="195"/>
      <c r="G19" s="193"/>
    </row>
    <row r="20" spans="1:7" ht="35.25" customHeight="1">
      <c r="A20" s="178"/>
      <c r="B20" s="242" t="s">
        <v>43</v>
      </c>
      <c r="C20" s="255" t="s">
        <v>57</v>
      </c>
      <c r="D20" s="241" t="s">
        <v>39</v>
      </c>
      <c r="E20" s="241">
        <v>892.5</v>
      </c>
      <c r="F20" s="256">
        <f>E20*G20</f>
        <v>481.95</v>
      </c>
      <c r="G20" s="275">
        <v>0.54</v>
      </c>
    </row>
    <row r="21" spans="1:7" ht="53.25" customHeight="1">
      <c r="A21" s="178"/>
      <c r="B21" s="242" t="s">
        <v>47</v>
      </c>
      <c r="C21" s="257" t="s">
        <v>58</v>
      </c>
      <c r="D21" s="197" t="s">
        <v>39</v>
      </c>
      <c r="E21" s="241">
        <v>892.5</v>
      </c>
      <c r="F21" s="258">
        <f>E21*G21</f>
        <v>21232.58</v>
      </c>
      <c r="G21" s="275">
        <v>23.79</v>
      </c>
    </row>
    <row r="22" spans="1:9" ht="13.5" thickBot="1">
      <c r="A22" s="158"/>
      <c r="B22" s="159"/>
      <c r="C22" s="198"/>
      <c r="D22" s="177"/>
      <c r="E22" s="199" t="s">
        <v>36</v>
      </c>
      <c r="F22" s="163">
        <f>SUM(F20:F21)</f>
        <v>21714.53</v>
      </c>
      <c r="G22" s="164"/>
      <c r="I22" s="272">
        <f>F17+F22</f>
        <v>22991.43</v>
      </c>
    </row>
    <row r="23" spans="1:7" ht="12.75">
      <c r="A23" s="157"/>
      <c r="B23" s="174"/>
      <c r="C23" s="200" t="s">
        <v>42</v>
      </c>
      <c r="D23" s="201"/>
      <c r="E23" s="201"/>
      <c r="F23" s="202"/>
      <c r="G23" s="173"/>
    </row>
    <row r="24" spans="1:7" ht="15.75">
      <c r="A24" s="203"/>
      <c r="B24" s="196"/>
      <c r="C24" s="183"/>
      <c r="D24" s="182"/>
      <c r="E24" s="182"/>
      <c r="F24" s="240"/>
      <c r="G24" s="204"/>
    </row>
    <row r="25" spans="1:7" ht="12.75">
      <c r="A25" s="203"/>
      <c r="B25" s="184"/>
      <c r="C25" s="205"/>
      <c r="D25" s="174"/>
      <c r="E25" s="174"/>
      <c r="F25" s="206"/>
      <c r="G25" s="207"/>
    </row>
    <row r="26" spans="1:7" ht="13.5" thickBot="1">
      <c r="A26" s="203"/>
      <c r="B26" s="208"/>
      <c r="C26" s="209"/>
      <c r="D26" s="210"/>
      <c r="E26" s="211" t="s">
        <v>36</v>
      </c>
      <c r="F26" s="163">
        <f>SUM(F24:F25)</f>
        <v>0</v>
      </c>
      <c r="G26" s="207"/>
    </row>
    <row r="27" spans="1:7" ht="12.75">
      <c r="A27" s="152"/>
      <c r="B27" s="213"/>
      <c r="C27" s="217" t="s">
        <v>44</v>
      </c>
      <c r="D27" s="238"/>
      <c r="E27" s="238"/>
      <c r="F27" s="239"/>
      <c r="G27" s="214"/>
    </row>
    <row r="28" spans="1:7" ht="13.5" thickBot="1">
      <c r="A28" s="158"/>
      <c r="B28" s="159"/>
      <c r="C28" s="216"/>
      <c r="D28" s="177"/>
      <c r="E28" s="199" t="s">
        <v>36</v>
      </c>
      <c r="F28" s="163">
        <v>0</v>
      </c>
      <c r="G28" s="214"/>
    </row>
    <row r="29" spans="1:7" ht="12.75">
      <c r="A29" s="157"/>
      <c r="B29" s="174"/>
      <c r="C29" s="217" t="s">
        <v>44</v>
      </c>
      <c r="D29" s="175"/>
      <c r="E29" s="171"/>
      <c r="F29" s="172"/>
      <c r="G29" s="214"/>
    </row>
    <row r="30" spans="1:7" ht="12.75">
      <c r="A30" s="215"/>
      <c r="B30" s="170"/>
      <c r="C30" s="194" t="s">
        <v>37</v>
      </c>
      <c r="D30" s="210"/>
      <c r="E30" s="211"/>
      <c r="F30" s="212"/>
      <c r="G30" s="214"/>
    </row>
    <row r="31" spans="1:7" ht="18.75" customHeight="1">
      <c r="A31" s="215"/>
      <c r="B31" s="259" t="s">
        <v>43</v>
      </c>
      <c r="C31" s="248" t="s">
        <v>59</v>
      </c>
      <c r="D31" s="218" t="s">
        <v>60</v>
      </c>
      <c r="E31" s="260">
        <v>2</v>
      </c>
      <c r="F31" s="261">
        <f>E31*G31</f>
        <v>3515</v>
      </c>
      <c r="G31" s="268">
        <v>1757.34</v>
      </c>
    </row>
    <row r="32" spans="1:7" ht="12.75">
      <c r="A32" s="215"/>
      <c r="B32" s="259" t="s">
        <v>47</v>
      </c>
      <c r="C32" s="248" t="s">
        <v>61</v>
      </c>
      <c r="D32" s="218" t="s">
        <v>35</v>
      </c>
      <c r="E32" s="260">
        <v>8</v>
      </c>
      <c r="F32" s="261">
        <f>E32*G32</f>
        <v>4109</v>
      </c>
      <c r="G32" s="268">
        <v>513.6</v>
      </c>
    </row>
    <row r="33" spans="1:7" ht="13.5" thickBot="1">
      <c r="A33" s="158"/>
      <c r="B33" s="243"/>
      <c r="C33" s="244"/>
      <c r="D33" s="245"/>
      <c r="E33" s="236" t="s">
        <v>36</v>
      </c>
      <c r="F33" s="163">
        <f>SUM(F31:F32)</f>
        <v>7624</v>
      </c>
      <c r="G33" s="164"/>
    </row>
    <row r="34" spans="1:7" ht="13.5" thickBot="1">
      <c r="A34" s="219"/>
      <c r="B34" s="220"/>
      <c r="C34" s="221"/>
      <c r="D34" s="220"/>
      <c r="E34" s="222" t="s">
        <v>45</v>
      </c>
      <c r="F34" s="269">
        <f>F9+F13+F17+F22+F26+F28+F33</f>
        <v>34418.72</v>
      </c>
      <c r="G34" s="223"/>
    </row>
    <row r="36" spans="1:7" ht="12.75">
      <c r="A36" s="230"/>
      <c r="B36" s="231"/>
      <c r="C36" s="232"/>
      <c r="D36" s="233"/>
      <c r="E36" s="233"/>
      <c r="F36" s="234"/>
      <c r="G36" s="235"/>
    </row>
    <row r="37" spans="1:7" ht="12.75">
      <c r="A37" s="230"/>
      <c r="B37" s="231"/>
      <c r="C37" s="232"/>
      <c r="D37" s="233"/>
      <c r="E37" s="233"/>
      <c r="F37" s="234"/>
      <c r="G37" s="235"/>
    </row>
    <row r="39" spans="1:7" ht="12.75">
      <c r="A39" s="230"/>
      <c r="B39" s="231" t="s">
        <v>21</v>
      </c>
      <c r="C39" s="232"/>
      <c r="D39" s="233" t="s">
        <v>23</v>
      </c>
      <c r="E39" s="233"/>
      <c r="F39" s="234"/>
      <c r="G39" s="235"/>
    </row>
  </sheetData>
  <mergeCells count="5">
    <mergeCell ref="F15:F16"/>
    <mergeCell ref="A2:G2"/>
    <mergeCell ref="A3:G3"/>
    <mergeCell ref="A4:G4"/>
    <mergeCell ref="B15:B16"/>
  </mergeCells>
  <printOptions/>
  <pageMargins left="0.5118110236220472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otiz6</dc:creator>
  <cp:keywords/>
  <dc:description/>
  <cp:lastModifiedBy>Дом</cp:lastModifiedBy>
  <cp:lastPrinted>2017-02-01T03:38:56Z</cp:lastPrinted>
  <dcterms:created xsi:type="dcterms:W3CDTF">2010-11-29T02:37:01Z</dcterms:created>
  <dcterms:modified xsi:type="dcterms:W3CDTF">2017-02-01T03:38:58Z</dcterms:modified>
  <cp:category/>
  <cp:version/>
  <cp:contentType/>
  <cp:contentStatus/>
</cp:coreProperties>
</file>