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6а" sheetId="20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<sst xmlns="http://schemas.openxmlformats.org/spreadsheetml/2006/main" count="135" uniqueCount="95">
  <si>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</si>
  <si>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</si>
  <si>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</si>
  <si>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</si>
  <si>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</si>
  <si>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</si>
  <si>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</si>
  <si>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</si>
  <si>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</si>
  <si>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</si>
  <si>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</si>
  <si>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</si>
  <si>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</si>
  <si>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</si>
  <si>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</si>
  <si>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</si>
  <si>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</si>
  <si>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</si>
  <si>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</si>
  <si>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</si>
  <si>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</si>
  <si>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</si>
  <si>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</si>
  <si>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</si>
  <si>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</si>
  <si>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</si>
  <si>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</si>
  <si>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</si>
  <si>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</si>
  <si>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</si>
  <si>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</si>
  <si>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</si>
  <si>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</si>
  <si>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</si>
  <si>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ноябрь</t>
  </si>
  <si>
    <t>шт</t>
  </si>
  <si>
    <t>Всего:</t>
  </si>
  <si>
    <t>Техническое обслуживание</t>
  </si>
  <si>
    <t>апрель</t>
  </si>
  <si>
    <t>м2</t>
  </si>
  <si>
    <t>Сантехнические работы</t>
  </si>
  <si>
    <t>январь</t>
  </si>
  <si>
    <t>м</t>
  </si>
  <si>
    <t xml:space="preserve">Благоустройство </t>
  </si>
  <si>
    <t>май</t>
  </si>
  <si>
    <t>Электротехнические работы</t>
  </si>
  <si>
    <t>ИТОГО:</t>
  </si>
  <si>
    <t>сентябрь</t>
  </si>
  <si>
    <t>август</t>
  </si>
  <si>
    <t>июль</t>
  </si>
  <si>
    <t>июнь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</si>
  <si>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</si>
  <si>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</si>
  <si>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</si>
  <si>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</si>
  <si>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</si>
  <si>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Улица  Советская, дом 6а</t>
  </si>
  <si>
    <t>за 2016г.</t>
  </si>
  <si>
    <r>
      <t xml:space="preserve">ул. Советская, д.6а -  </t>
    </r>
    <r>
      <rPr>
        <b/>
        <sz val="20"/>
        <color indexed="10"/>
        <rFont val="Arial Cyr"/>
        <family val="2"/>
      </rPr>
      <t>ООО "Статус 2"</t>
    </r>
  </si>
  <si>
    <t>Огрунтовка металлических поверхностей за один раз грунтовкой ГФ-021</t>
  </si>
  <si>
    <t>Замена ламп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</si>
  <si>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</si>
  <si>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</si>
  <si>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</si>
  <si>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</si>
  <si>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</si>
  <si>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</si>
  <si>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</si>
  <si>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Перевязка дверного полотна с уменьшением размера по высоте и ширине</t>
  </si>
  <si>
    <t>Натяжение дверных приборов пружины</t>
  </si>
  <si>
    <t>Укрепление дверных приборов навесы.</t>
  </si>
  <si>
    <t>Ремонт шиферной кровли.</t>
  </si>
  <si>
    <t>Ремонт лестни. марша деревянного (м-ал б/у)</t>
  </si>
  <si>
    <t>0,2</t>
  </si>
  <si>
    <t>Ремонт ступеней  на детской площадки ( м-алб/у)</t>
  </si>
  <si>
    <t>0,8</t>
  </si>
  <si>
    <t>Ремонт фасада</t>
  </si>
  <si>
    <t>1.2</t>
  </si>
  <si>
    <t>Остекление</t>
  </si>
  <si>
    <t>0.68</t>
  </si>
  <si>
    <t>Укрепление проушины на черд. люке.</t>
  </si>
  <si>
    <t>Установка пружины на входную дверь</t>
  </si>
  <si>
    <t>Подгонка входной двери</t>
  </si>
  <si>
    <t>Очистка канализационной сети внутренней</t>
  </si>
  <si>
    <t>Ревизия задвижек с заменой набивки сальников.</t>
  </si>
  <si>
    <t>Установка заглушки до 20 мм</t>
  </si>
  <si>
    <t>Заглушка GF ф 15</t>
  </si>
  <si>
    <t>Прим-ие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</si>
  <si>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</si>
  <si>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</si>
  <si>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</si>
  <si>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</si>
  <si>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</si>
  <si>
    <t>О.А. Доброгорский</t>
  </si>
  <si>
    <t>Услуга организации начисления,сбора,распределения и перерасчета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</si>
</sst>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32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 Cyr"/>
      <family val="2"/>
    </font>
    <font>
      <b/>
      <i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vertical="top" wrapText="1"/>
    </xf>
    <xf numFmtId="0" fontId="16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4" fontId="19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 textRotation="90" wrapText="1"/>
    </xf>
    <xf numFmtId="0" fontId="0" fillId="4" borderId="43" xfId="0" applyFill="1" applyBorder="1" applyAlignment="1">
      <alignment horizontal="center" vertical="center"/>
    </xf>
    <xf numFmtId="0" fontId="0" fillId="4" borderId="42" xfId="0" applyFill="1" applyBorder="1"/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41" xfId="0" applyFont="1" applyBorder="1" applyAlignment="1">
      <alignment horizontal="center" vertical="center" wrapText="1"/>
    </xf>
    <xf numFmtId="4" fontId="0" fillId="4" borderId="41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20" fillId="0" borderId="43" xfId="0" applyFont="1" applyBorder="1" applyAlignment="1">
      <alignment horizontal="center" vertical="center" wrapText="1"/>
    </xf>
    <xf numFmtId="4" fontId="0" fillId="4" borderId="43" xfId="0" applyNumberForma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wrapText="1"/>
    </xf>
    <xf numFmtId="4" fontId="0" fillId="0" borderId="43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0" fillId="0" borderId="45" xfId="0" applyBorder="1" applyAlignment="1">
      <alignment vertical="center"/>
    </xf>
    <xf numFmtId="0" fontId="18" fillId="0" borderId="41" xfId="0" applyFont="1" applyBorder="1" applyAlignment="1">
      <alignment horizontal="left" vertical="center" wrapText="1"/>
    </xf>
    <xf numFmtId="4" fontId="18" fillId="4" borderId="41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19" fillId="0" borderId="14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" fontId="0" fillId="4" borderId="41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textRotation="90" wrapText="1"/>
    </xf>
    <xf numFmtId="0" fontId="18" fillId="4" borderId="44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5" fillId="4" borderId="14" xfId="0" applyNumberFormat="1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textRotation="90" wrapText="1"/>
    </xf>
    <xf numFmtId="0" fontId="1" fillId="0" borderId="9" xfId="0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/>
    <xf numFmtId="0" fontId="23" fillId="0" borderId="9" xfId="0" applyFont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top" wrapText="1"/>
    </xf>
    <xf numFmtId="0" fontId="25" fillId="4" borderId="44" xfId="0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vertical="top" wrapText="1"/>
    </xf>
    <xf numFmtId="2" fontId="26" fillId="0" borderId="9" xfId="0" applyNumberFormat="1" applyFont="1" applyBorder="1" applyAlignment="1">
      <alignment horizontal="right" vertical="top" wrapText="1"/>
    </xf>
    <xf numFmtId="0" fontId="17" fillId="4" borderId="9" xfId="0" applyFont="1" applyFill="1" applyBorder="1" applyAlignment="1">
      <alignment horizontal="center" vertical="top" wrapText="1"/>
    </xf>
    <xf numFmtId="4" fontId="0" fillId="0" borderId="9" xfId="0" applyNumberFormat="1" applyBorder="1" applyAlignment="1">
      <alignment horizontal="center" vertical="center"/>
    </xf>
    <xf numFmtId="0" fontId="27" fillId="0" borderId="9" xfId="0" applyFont="1" applyBorder="1" applyAlignment="1">
      <alignment vertical="top" wrapText="1"/>
    </xf>
    <xf numFmtId="0" fontId="27" fillId="0" borderId="9" xfId="0" applyFont="1" applyBorder="1" applyAlignment="1">
      <alignment horizontal="center" vertical="top" wrapText="1"/>
    </xf>
    <xf numFmtId="4" fontId="0" fillId="0" borderId="27" xfId="0" applyNumberFormat="1" applyBorder="1" applyAlignment="1">
      <alignment horizontal="center"/>
    </xf>
    <xf numFmtId="49" fontId="17" fillId="4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0" fillId="4" borderId="9" xfId="0" applyFill="1" applyBorder="1" applyAlignment="1">
      <alignment horizontal="center"/>
    </xf>
    <xf numFmtId="49" fontId="0" fillId="4" borderId="9" xfId="0" applyNumberForma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29" fillId="6" borderId="9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" fontId="0" fillId="0" borderId="0" xfId="0" applyNumberFormat="1"/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textRotation="90" wrapText="1"/>
      <protection locked="0"/>
    </xf>
    <xf numFmtId="0" fontId="9" fillId="0" borderId="50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14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4" fillId="7" borderId="53" xfId="0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3" t="s">
        <v>51</v>
      </c>
      <c r="L2" s="233"/>
      <c r="M2" s="233"/>
      <c r="N2" s="233"/>
    </row>
    <row r="3" spans="11:14" ht="15.75">
      <c r="K3" s="233" t="s">
        <v>52</v>
      </c>
      <c r="L3" s="233"/>
      <c r="M3" s="233"/>
      <c r="N3" s="233"/>
    </row>
    <row r="4" spans="11:14" ht="15.75">
      <c r="K4" s="233" t="s">
        <v>53</v>
      </c>
      <c r="L4" s="233"/>
      <c r="M4" s="233"/>
      <c r="N4" s="233"/>
    </row>
    <row r="7" spans="1:15" s="3" customFormat="1" ht="15.75">
      <c r="A7" s="311" t="s">
        <v>92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1:15" ht="18.75">
      <c r="A8" s="312" t="s">
        <v>56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</row>
    <row r="9" spans="1:15" ht="19.5" thickBot="1">
      <c r="A9" s="4" t="s">
        <v>0</v>
      </c>
      <c r="B9" s="234"/>
      <c r="C9" s="234"/>
      <c r="E9" s="137">
        <v>735.2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</row>
    <row r="10" spans="1:15" s="5" customFormat="1" ht="14.25" customHeight="1">
      <c r="A10" s="313" t="s">
        <v>1</v>
      </c>
      <c r="B10" s="315" t="s">
        <v>2</v>
      </c>
      <c r="C10" s="318" t="s">
        <v>3</v>
      </c>
      <c r="D10" s="347" t="s">
        <v>94</v>
      </c>
      <c r="E10" s="318" t="s">
        <v>4</v>
      </c>
      <c r="F10" s="320" t="s">
        <v>5</v>
      </c>
      <c r="G10" s="322" t="s">
        <v>6</v>
      </c>
      <c r="H10" s="322"/>
      <c r="I10" s="322"/>
      <c r="J10" s="323"/>
      <c r="K10" s="320" t="s">
        <v>7</v>
      </c>
      <c r="L10" s="324" t="s">
        <v>6</v>
      </c>
      <c r="M10" s="324"/>
      <c r="N10" s="324"/>
      <c r="O10" s="325"/>
    </row>
    <row r="11" spans="1:15" s="5" customFormat="1" ht="37.5" customHeight="1">
      <c r="A11" s="314"/>
      <c r="B11" s="316"/>
      <c r="C11" s="319"/>
      <c r="D11" s="348"/>
      <c r="E11" s="319"/>
      <c r="F11" s="321"/>
      <c r="G11" s="304" t="s">
        <v>8</v>
      </c>
      <c r="H11" s="304" t="s">
        <v>9</v>
      </c>
      <c r="I11" s="304" t="s">
        <v>10</v>
      </c>
      <c r="J11" s="306" t="s">
        <v>11</v>
      </c>
      <c r="K11" s="321"/>
      <c r="L11" s="305" t="s">
        <v>24</v>
      </c>
      <c r="M11" s="304" t="s">
        <v>12</v>
      </c>
      <c r="N11" s="305" t="s">
        <v>25</v>
      </c>
      <c r="O11" s="306" t="s">
        <v>13</v>
      </c>
    </row>
    <row r="12" spans="1:15" s="5" customFormat="1" ht="44.25" customHeight="1" thickBot="1">
      <c r="A12" s="314"/>
      <c r="B12" s="317"/>
      <c r="C12" s="319"/>
      <c r="D12" s="349"/>
      <c r="E12" s="319"/>
      <c r="F12" s="321"/>
      <c r="G12" s="304"/>
      <c r="H12" s="304"/>
      <c r="I12" s="304"/>
      <c r="J12" s="306"/>
      <c r="K12" s="321"/>
      <c r="L12" s="305"/>
      <c r="M12" s="304"/>
      <c r="N12" s="305"/>
      <c r="O12" s="306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17.1</v>
      </c>
      <c r="G31" s="115">
        <f>12.36-1.35</f>
        <v>11.01</v>
      </c>
      <c r="H31" s="116">
        <v>2.94</v>
      </c>
      <c r="I31" s="116">
        <v>1.2</v>
      </c>
      <c r="J31" s="116">
        <v>1.95</v>
      </c>
      <c r="K31" s="113">
        <f>L31+M31+N31+O31</f>
        <v>14.17</v>
      </c>
      <c r="L31" s="115">
        <v>1.45</v>
      </c>
      <c r="M31" s="116">
        <v>9.78</v>
      </c>
      <c r="N31" s="116">
        <v>0.28</v>
      </c>
      <c r="O31" s="117">
        <v>2.66</v>
      </c>
    </row>
    <row r="32" spans="1:15" ht="24.75" customHeight="1" thickBot="1">
      <c r="A32" s="16" t="s">
        <v>88</v>
      </c>
      <c r="B32" s="17">
        <v>1</v>
      </c>
      <c r="C32" s="80">
        <f>C31*E9*12</f>
        <v>287786.7</v>
      </c>
      <c r="D32" s="19">
        <f>D31*E9*12</f>
        <v>11910</v>
      </c>
      <c r="E32" s="63">
        <f>F32+K32</f>
        <v>275877</v>
      </c>
      <c r="F32" s="63">
        <f>G32+H32+I32+J32</f>
        <v>150864</v>
      </c>
      <c r="G32" s="81">
        <f>G31/C31*C32</f>
        <v>97135</v>
      </c>
      <c r="H32" s="22">
        <f>H31/C31*C32</f>
        <v>25938</v>
      </c>
      <c r="I32" s="22">
        <f>I31/C31*C32</f>
        <v>10587</v>
      </c>
      <c r="J32" s="23">
        <f>J31/C31*C32</f>
        <v>17204</v>
      </c>
      <c r="K32" s="134">
        <f>L32+M32+N32+O32</f>
        <v>125013</v>
      </c>
      <c r="L32" s="82">
        <f>L31/C31*C32</f>
        <v>12792</v>
      </c>
      <c r="M32" s="25">
        <f>M31/C31*C32</f>
        <v>86283</v>
      </c>
      <c r="N32" s="25">
        <f>N31/C31*C32</f>
        <v>2470</v>
      </c>
      <c r="O32" s="26">
        <f>O31/C31*C32</f>
        <v>23468</v>
      </c>
    </row>
    <row r="33" spans="1:15" ht="26.25" customHeight="1" thickBot="1">
      <c r="A33" s="126" t="s">
        <v>89</v>
      </c>
      <c r="B33" s="127">
        <f>(C33/C32)%*100</f>
        <v>0.825</v>
      </c>
      <c r="C33" s="128">
        <v>237432</v>
      </c>
      <c r="D33" s="129">
        <f>D31/C31*C33</f>
        <v>9826</v>
      </c>
      <c r="E33" s="130">
        <f>F33+K33</f>
        <v>227605</v>
      </c>
      <c r="F33" s="130">
        <f>G33+H33+I33+J33</f>
        <v>124466</v>
      </c>
      <c r="G33" s="131">
        <f>G31/C31*C33</f>
        <v>80139</v>
      </c>
      <c r="H33" s="132">
        <f>H31/C31*C33</f>
        <v>21399</v>
      </c>
      <c r="I33" s="132">
        <f>I31/C31*C33</f>
        <v>8734</v>
      </c>
      <c r="J33" s="133">
        <f>J31/C31*C33</f>
        <v>14194</v>
      </c>
      <c r="K33" s="135">
        <f aca="true" t="shared" si="0" ref="K33:K35">L33+M33+N33+O33</f>
        <v>103139</v>
      </c>
      <c r="L33" s="131">
        <f>L31/C31*C33</f>
        <v>10554</v>
      </c>
      <c r="M33" s="132">
        <f>M31/C31*C33</f>
        <v>71186</v>
      </c>
      <c r="N33" s="132">
        <f>N31/C31*C33</f>
        <v>2038</v>
      </c>
      <c r="O33" s="133">
        <f>O31/C31*C33</f>
        <v>19361</v>
      </c>
    </row>
    <row r="34" spans="1:15" ht="34.5" customHeight="1" thickBot="1">
      <c r="A34" s="119" t="s">
        <v>90</v>
      </c>
      <c r="B34" s="120"/>
      <c r="C34" s="121">
        <f>D34+E34</f>
        <v>203715</v>
      </c>
      <c r="D34" s="122">
        <f>D32</f>
        <v>11910</v>
      </c>
      <c r="E34" s="121">
        <f>F34+K34</f>
        <v>191805</v>
      </c>
      <c r="F34" s="121">
        <f>G34+H34+I34+J34</f>
        <v>66792</v>
      </c>
      <c r="G34" s="123">
        <f>29073.02+2646.72</f>
        <v>31720</v>
      </c>
      <c r="H34" s="124">
        <f>8625.84+17887.42</f>
        <v>26513</v>
      </c>
      <c r="I34" s="124">
        <f>1962.28+6597</f>
        <v>8559</v>
      </c>
      <c r="J34" s="125"/>
      <c r="K34" s="136">
        <f t="shared" si="0"/>
        <v>125013</v>
      </c>
      <c r="L34" s="123">
        <f aca="true" t="shared" si="1" ref="L34:O34">L32</f>
        <v>12792</v>
      </c>
      <c r="M34" s="124">
        <f t="shared" si="1"/>
        <v>86283</v>
      </c>
      <c r="N34" s="124">
        <f t="shared" si="1"/>
        <v>2470</v>
      </c>
      <c r="O34" s="125">
        <f t="shared" si="1"/>
        <v>23468</v>
      </c>
    </row>
    <row r="35" spans="1:15" ht="24.75" customHeight="1" thickBot="1">
      <c r="A35" s="69" t="s">
        <v>15</v>
      </c>
      <c r="B35" s="70"/>
      <c r="C35" s="83">
        <f>C34-C33</f>
        <v>-33717</v>
      </c>
      <c r="D35" s="40">
        <f>D34-D33</f>
        <v>2084</v>
      </c>
      <c r="E35" s="83">
        <f>F35+K35</f>
        <v>-35800</v>
      </c>
      <c r="F35" s="83">
        <f>G35+H35+I35+J35</f>
        <v>-57674</v>
      </c>
      <c r="G35" s="84">
        <f>G34-G33</f>
        <v>-48419</v>
      </c>
      <c r="H35" s="40">
        <f>H34-H33</f>
        <v>5114</v>
      </c>
      <c r="I35" s="40">
        <f>I34-I33</f>
        <v>-175</v>
      </c>
      <c r="J35" s="72">
        <f>J34-J33</f>
        <v>-14194</v>
      </c>
      <c r="K35" s="134">
        <f t="shared" si="0"/>
        <v>21874</v>
      </c>
      <c r="L35" s="85">
        <f>L34-L33</f>
        <v>2238</v>
      </c>
      <c r="M35" s="86">
        <f aca="true" t="shared" si="2" ref="M35:O35">M34-M33</f>
        <v>15097</v>
      </c>
      <c r="N35" s="86">
        <f t="shared" si="2"/>
        <v>432</v>
      </c>
      <c r="O35" s="109">
        <f t="shared" si="2"/>
        <v>4107</v>
      </c>
    </row>
    <row r="36" spans="1:15" s="2" customFormat="1" ht="26.25" customHeight="1" thickBot="1">
      <c r="A36" s="307" t="s">
        <v>91</v>
      </c>
      <c r="B36" s="308"/>
      <c r="C36" s="308"/>
      <c r="D36" s="308"/>
      <c r="E36" s="309">
        <v>73064.88</v>
      </c>
      <c r="F36" s="310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98" t="s">
        <v>16</v>
      </c>
      <c r="B38" s="301" t="s">
        <v>17</v>
      </c>
      <c r="C38" s="295"/>
      <c r="D38" s="296"/>
      <c r="E38" s="295"/>
      <c r="F38" s="295"/>
      <c r="G38" s="297"/>
      <c r="H38" s="297"/>
      <c r="I38" s="297"/>
      <c r="J38" s="297"/>
      <c r="K38" s="295"/>
      <c r="L38" s="297"/>
      <c r="M38" s="297"/>
      <c r="N38" s="297"/>
      <c r="O38" s="297"/>
    </row>
    <row r="39" spans="1:15" s="2" customFormat="1" ht="12.75" customHeight="1" hidden="1">
      <c r="A39" s="299"/>
      <c r="B39" s="302"/>
      <c r="C39" s="295"/>
      <c r="D39" s="296"/>
      <c r="E39" s="295"/>
      <c r="F39" s="295"/>
      <c r="G39" s="296"/>
      <c r="H39" s="296"/>
      <c r="I39" s="296"/>
      <c r="J39" s="296"/>
      <c r="K39" s="295"/>
      <c r="L39" s="296"/>
      <c r="M39" s="296"/>
      <c r="N39" s="296"/>
      <c r="O39" s="296"/>
    </row>
    <row r="40" spans="1:15" s="89" customFormat="1" ht="60" customHeight="1" hidden="1">
      <c r="A40" s="300"/>
      <c r="B40" s="303"/>
      <c r="C40" s="295"/>
      <c r="D40" s="296"/>
      <c r="E40" s="295"/>
      <c r="F40" s="295"/>
      <c r="G40" s="296"/>
      <c r="H40" s="296"/>
      <c r="I40" s="296"/>
      <c r="J40" s="296"/>
      <c r="K40" s="295"/>
      <c r="L40" s="296"/>
      <c r="M40" s="296"/>
      <c r="N40" s="296"/>
      <c r="O40" s="296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93</v>
      </c>
      <c r="L50" s="110"/>
    </row>
    <row r="52" spans="2:8" ht="12.75">
      <c r="B52" s="1" t="s">
        <v>54</v>
      </c>
      <c r="H52" s="1" t="s">
        <v>55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 topLeftCell="A1">
      <selection activeCell="K40" sqref="K40"/>
    </sheetView>
  </sheetViews>
  <sheetFormatPr defaultColWidth="9.00390625" defaultRowHeight="12.75"/>
  <cols>
    <col min="1" max="1" width="8.125" style="210" customWidth="1"/>
    <col min="2" max="2" width="8.875" style="211" customWidth="1"/>
    <col min="3" max="3" width="44.125" style="212" customWidth="1"/>
    <col min="4" max="4" width="7.875" style="213" customWidth="1"/>
    <col min="5" max="5" width="10.00390625" style="213" customWidth="1"/>
    <col min="6" max="6" width="11.375" style="214" customWidth="1"/>
    <col min="7" max="7" width="8.625" style="215" customWidth="1"/>
  </cols>
  <sheetData>
    <row r="1" spans="1:7" ht="12.75">
      <c r="A1" s="216"/>
      <c r="B1" s="217"/>
      <c r="C1" s="218"/>
      <c r="D1" s="219"/>
      <c r="E1" s="219"/>
      <c r="F1" s="220"/>
      <c r="G1" s="221"/>
    </row>
    <row r="2" spans="1:7" ht="15.75">
      <c r="A2" s="326" t="s">
        <v>26</v>
      </c>
      <c r="B2" s="326"/>
      <c r="C2" s="326"/>
      <c r="D2" s="326"/>
      <c r="E2" s="326"/>
      <c r="F2" s="326"/>
      <c r="G2" s="326"/>
    </row>
    <row r="3" spans="1:7" ht="18.75" thickBot="1">
      <c r="A3" s="327" t="s">
        <v>57</v>
      </c>
      <c r="B3" s="327"/>
      <c r="C3" s="327"/>
      <c r="D3" s="327"/>
      <c r="E3" s="327"/>
      <c r="F3" s="327"/>
      <c r="G3" s="327"/>
    </row>
    <row r="4" spans="1:7" ht="27" thickBot="1">
      <c r="A4" s="330" t="s">
        <v>58</v>
      </c>
      <c r="B4" s="331"/>
      <c r="C4" s="331"/>
      <c r="D4" s="331"/>
      <c r="E4" s="331"/>
      <c r="F4" s="331"/>
      <c r="G4" s="332"/>
    </row>
    <row r="5" spans="1:7" ht="13.5" thickBot="1">
      <c r="A5" s="138"/>
      <c r="B5" s="139"/>
      <c r="C5" s="140"/>
      <c r="D5" s="141"/>
      <c r="E5" s="141"/>
      <c r="F5" s="142"/>
      <c r="G5" s="143"/>
    </row>
    <row r="6" spans="1:7" ht="13.5" thickBot="1">
      <c r="A6" s="144" t="s">
        <v>27</v>
      </c>
      <c r="B6" s="145" t="s">
        <v>28</v>
      </c>
      <c r="C6" s="146" t="s">
        <v>29</v>
      </c>
      <c r="D6" s="147" t="s">
        <v>30</v>
      </c>
      <c r="E6" s="148" t="s">
        <v>31</v>
      </c>
      <c r="F6" s="149" t="s">
        <v>32</v>
      </c>
      <c r="G6" s="150" t="s">
        <v>87</v>
      </c>
    </row>
    <row r="7" spans="1:7" ht="12.75">
      <c r="A7" s="151"/>
      <c r="B7" s="152"/>
      <c r="C7" s="288" t="s">
        <v>33</v>
      </c>
      <c r="D7" s="148"/>
      <c r="E7" s="148"/>
      <c r="F7" s="153"/>
      <c r="G7" s="154"/>
    </row>
    <row r="8" spans="1:7" ht="21">
      <c r="A8" s="155"/>
      <c r="B8" s="333" t="s">
        <v>41</v>
      </c>
      <c r="C8" s="254" t="s">
        <v>68</v>
      </c>
      <c r="D8" s="254" t="s">
        <v>35</v>
      </c>
      <c r="E8" s="255">
        <v>1</v>
      </c>
      <c r="F8" s="336">
        <v>4084.38</v>
      </c>
      <c r="G8" s="222"/>
    </row>
    <row r="9" spans="1:7" ht="12.75">
      <c r="A9" s="155"/>
      <c r="B9" s="334"/>
      <c r="C9" s="254" t="s">
        <v>69</v>
      </c>
      <c r="D9" s="254" t="s">
        <v>35</v>
      </c>
      <c r="E9" s="255">
        <v>2</v>
      </c>
      <c r="F9" s="337"/>
      <c r="G9" s="222"/>
    </row>
    <row r="10" spans="1:7" ht="12.75">
      <c r="A10" s="155"/>
      <c r="B10" s="335"/>
      <c r="C10" s="254" t="s">
        <v>70</v>
      </c>
      <c r="D10" s="254" t="s">
        <v>35</v>
      </c>
      <c r="E10" s="255">
        <v>1</v>
      </c>
      <c r="F10" s="338"/>
      <c r="G10" s="222"/>
    </row>
    <row r="11" spans="1:7" ht="12.75">
      <c r="A11" s="155"/>
      <c r="B11" s="289" t="s">
        <v>50</v>
      </c>
      <c r="C11" s="258" t="s">
        <v>71</v>
      </c>
      <c r="D11" s="259" t="s">
        <v>39</v>
      </c>
      <c r="E11" s="259">
        <v>9.9</v>
      </c>
      <c r="F11" s="260">
        <v>6786.43</v>
      </c>
      <c r="G11" s="222"/>
    </row>
    <row r="12" spans="1:7" ht="31.5">
      <c r="A12" s="155"/>
      <c r="B12" s="333" t="s">
        <v>49</v>
      </c>
      <c r="C12" s="156" t="s">
        <v>72</v>
      </c>
      <c r="D12" s="256" t="s">
        <v>39</v>
      </c>
      <c r="E12" s="261" t="s">
        <v>73</v>
      </c>
      <c r="F12" s="345">
        <v>10875.41</v>
      </c>
      <c r="G12" s="222"/>
    </row>
    <row r="13" spans="1:7" ht="30">
      <c r="A13" s="155"/>
      <c r="B13" s="335"/>
      <c r="C13" s="262" t="s">
        <v>74</v>
      </c>
      <c r="D13" s="263" t="s">
        <v>39</v>
      </c>
      <c r="E13" s="264" t="s">
        <v>75</v>
      </c>
      <c r="F13" s="346"/>
      <c r="G13" s="222"/>
    </row>
    <row r="14" spans="1:7" ht="15.75">
      <c r="A14" s="155"/>
      <c r="B14" s="333" t="s">
        <v>48</v>
      </c>
      <c r="C14" s="156" t="s">
        <v>76</v>
      </c>
      <c r="D14" s="256" t="s">
        <v>39</v>
      </c>
      <c r="E14" s="261" t="s">
        <v>77</v>
      </c>
      <c r="F14" s="345">
        <v>1647.33</v>
      </c>
      <c r="G14" s="222"/>
    </row>
    <row r="15" spans="1:7" ht="15.75">
      <c r="A15" s="155"/>
      <c r="B15" s="335"/>
      <c r="C15" s="156" t="s">
        <v>78</v>
      </c>
      <c r="D15" s="256" t="s">
        <v>39</v>
      </c>
      <c r="E15" s="261" t="s">
        <v>79</v>
      </c>
      <c r="F15" s="346"/>
      <c r="G15" s="222"/>
    </row>
    <row r="16" spans="1:7" ht="15.75">
      <c r="A16" s="155"/>
      <c r="B16" s="333" t="s">
        <v>34</v>
      </c>
      <c r="C16" s="265" t="s">
        <v>80</v>
      </c>
      <c r="D16" s="256" t="s">
        <v>35</v>
      </c>
      <c r="E16" s="256">
        <v>2</v>
      </c>
      <c r="F16" s="339">
        <v>5679.47</v>
      </c>
      <c r="G16" s="222"/>
    </row>
    <row r="17" spans="1:7" ht="15.75">
      <c r="A17" s="155"/>
      <c r="B17" s="334"/>
      <c r="C17" s="156" t="s">
        <v>81</v>
      </c>
      <c r="D17" s="256" t="s">
        <v>35</v>
      </c>
      <c r="E17" s="256">
        <v>2</v>
      </c>
      <c r="F17" s="340"/>
      <c r="G17" s="222"/>
    </row>
    <row r="18" spans="1:7" ht="15.75">
      <c r="A18" s="155"/>
      <c r="B18" s="335"/>
      <c r="C18" s="156" t="s">
        <v>82</v>
      </c>
      <c r="D18" s="256" t="s">
        <v>35</v>
      </c>
      <c r="E18" s="256">
        <v>1</v>
      </c>
      <c r="F18" s="341"/>
      <c r="G18" s="222"/>
    </row>
    <row r="19" spans="1:7" ht="13.5" thickBot="1">
      <c r="A19" s="157"/>
      <c r="B19" s="158"/>
      <c r="C19" s="159"/>
      <c r="D19" s="160"/>
      <c r="E19" s="161" t="s">
        <v>36</v>
      </c>
      <c r="F19" s="162">
        <f>SUM(F8:F18)</f>
        <v>29073.02</v>
      </c>
      <c r="G19" s="163"/>
    </row>
    <row r="20" spans="1:7" ht="15.75">
      <c r="A20" s="155"/>
      <c r="B20" s="240"/>
      <c r="C20" s="184" t="s">
        <v>37</v>
      </c>
      <c r="D20" s="164"/>
      <c r="E20" s="165"/>
      <c r="F20" s="235"/>
      <c r="G20" s="166"/>
    </row>
    <row r="21" spans="1:7" ht="15.75">
      <c r="A21" s="155"/>
      <c r="B21" s="242" t="s">
        <v>44</v>
      </c>
      <c r="C21" s="243" t="s">
        <v>61</v>
      </c>
      <c r="D21" s="244" t="s">
        <v>39</v>
      </c>
      <c r="E21" s="244">
        <v>735.2</v>
      </c>
      <c r="F21" s="245">
        <f>E21*1.8</f>
        <v>1323.36</v>
      </c>
      <c r="G21" s="287">
        <v>1.8</v>
      </c>
    </row>
    <row r="22" spans="1:7" ht="25.5">
      <c r="A22" s="155"/>
      <c r="B22" s="242" t="s">
        <v>48</v>
      </c>
      <c r="C22" s="246" t="s">
        <v>62</v>
      </c>
      <c r="D22" s="244" t="s">
        <v>39</v>
      </c>
      <c r="E22" s="244">
        <v>735.2</v>
      </c>
      <c r="F22" s="245">
        <f>E22*1.8</f>
        <v>1323.36</v>
      </c>
      <c r="G22" s="287">
        <v>1.8</v>
      </c>
    </row>
    <row r="23" spans="1:7" ht="13.5" thickBot="1">
      <c r="A23" s="157"/>
      <c r="B23" s="158"/>
      <c r="C23" s="169"/>
      <c r="D23" s="170"/>
      <c r="E23" s="161" t="s">
        <v>36</v>
      </c>
      <c r="F23" s="162">
        <f>SUM(F21:F22)</f>
        <v>2646.72</v>
      </c>
      <c r="G23" s="163"/>
    </row>
    <row r="24" spans="1:7" ht="12.75">
      <c r="A24" s="171"/>
      <c r="B24" s="280"/>
      <c r="C24" s="181" t="s">
        <v>40</v>
      </c>
      <c r="D24" s="277"/>
      <c r="E24" s="277"/>
      <c r="F24" s="224"/>
      <c r="G24" s="173"/>
    </row>
    <row r="25" spans="1:7" ht="12.75">
      <c r="A25" s="236"/>
      <c r="B25" s="278" t="s">
        <v>38</v>
      </c>
      <c r="C25" s="254" t="s">
        <v>83</v>
      </c>
      <c r="D25" s="266" t="s">
        <v>42</v>
      </c>
      <c r="E25" s="266">
        <v>15</v>
      </c>
      <c r="F25" s="290">
        <v>3624.98</v>
      </c>
      <c r="G25" s="241"/>
    </row>
    <row r="26" spans="1:7" ht="21">
      <c r="A26" s="236"/>
      <c r="B26" s="344" t="s">
        <v>48</v>
      </c>
      <c r="C26" s="267" t="s">
        <v>59</v>
      </c>
      <c r="D26" s="268" t="s">
        <v>39</v>
      </c>
      <c r="E26" s="268">
        <v>0.942</v>
      </c>
      <c r="F26" s="342">
        <v>3878.66</v>
      </c>
      <c r="G26" s="241"/>
    </row>
    <row r="27" spans="1:7" ht="21">
      <c r="A27" s="236"/>
      <c r="B27" s="344"/>
      <c r="C27" s="267" t="s">
        <v>84</v>
      </c>
      <c r="D27" s="268" t="s">
        <v>35</v>
      </c>
      <c r="E27" s="268">
        <v>2</v>
      </c>
      <c r="F27" s="343"/>
      <c r="G27" s="241"/>
    </row>
    <row r="28" spans="1:7" ht="15">
      <c r="A28" s="236"/>
      <c r="B28" s="344" t="s">
        <v>34</v>
      </c>
      <c r="C28" s="269" t="s">
        <v>85</v>
      </c>
      <c r="D28" s="270"/>
      <c r="E28" s="270"/>
      <c r="F28" s="328">
        <v>1122.2</v>
      </c>
      <c r="G28" s="241"/>
    </row>
    <row r="29" spans="1:7" ht="15">
      <c r="A29" s="236"/>
      <c r="B29" s="344"/>
      <c r="C29" s="269" t="s">
        <v>86</v>
      </c>
      <c r="D29" s="271" t="s">
        <v>35</v>
      </c>
      <c r="E29" s="271">
        <v>1</v>
      </c>
      <c r="F29" s="329"/>
      <c r="G29" s="241"/>
    </row>
    <row r="30" spans="1:10" ht="13.5" thickBot="1">
      <c r="A30" s="176"/>
      <c r="B30" s="177"/>
      <c r="C30" s="178"/>
      <c r="D30" s="179"/>
      <c r="E30" s="161" t="s">
        <v>36</v>
      </c>
      <c r="F30" s="162">
        <f>SUM(F25:F29)</f>
        <v>8625.84</v>
      </c>
      <c r="G30" s="180"/>
      <c r="J30" s="291">
        <f>F30+F35</f>
        <v>26513.26</v>
      </c>
    </row>
    <row r="31" spans="1:7" ht="12.75">
      <c r="A31" s="171"/>
      <c r="B31" s="280"/>
      <c r="C31" s="181" t="s">
        <v>40</v>
      </c>
      <c r="D31" s="277"/>
      <c r="E31" s="277"/>
      <c r="F31" s="182"/>
      <c r="G31" s="183"/>
    </row>
    <row r="32" spans="1:7" ht="12.75">
      <c r="A32" s="171"/>
      <c r="B32" s="280"/>
      <c r="C32" s="184" t="s">
        <v>37</v>
      </c>
      <c r="D32" s="172"/>
      <c r="E32" s="172"/>
      <c r="F32" s="185"/>
      <c r="G32" s="183"/>
    </row>
    <row r="33" spans="1:7" ht="25.5">
      <c r="A33" s="171"/>
      <c r="B33" s="229" t="s">
        <v>44</v>
      </c>
      <c r="C33" s="247" t="s">
        <v>63</v>
      </c>
      <c r="D33" s="227" t="s">
        <v>39</v>
      </c>
      <c r="E33" s="244">
        <v>735.2</v>
      </c>
      <c r="F33" s="248">
        <f>E33*G33</f>
        <v>397.01</v>
      </c>
      <c r="G33" s="292">
        <v>0.54</v>
      </c>
    </row>
    <row r="34" spans="1:7" ht="51">
      <c r="A34" s="171"/>
      <c r="B34" s="229" t="s">
        <v>48</v>
      </c>
      <c r="C34" s="249" t="s">
        <v>64</v>
      </c>
      <c r="D34" s="187" t="s">
        <v>39</v>
      </c>
      <c r="E34" s="244">
        <v>735.2</v>
      </c>
      <c r="F34" s="250">
        <f>E34*G34</f>
        <v>17490.41</v>
      </c>
      <c r="G34" s="292">
        <v>23.79</v>
      </c>
    </row>
    <row r="35" spans="1:7" ht="13.5" thickBot="1">
      <c r="A35" s="157"/>
      <c r="B35" s="158"/>
      <c r="C35" s="188"/>
      <c r="D35" s="170"/>
      <c r="E35" s="189" t="s">
        <v>36</v>
      </c>
      <c r="F35" s="162">
        <f>SUM(F33:F34)</f>
        <v>17887.42</v>
      </c>
      <c r="G35" s="163"/>
    </row>
    <row r="36" spans="1:7" ht="12.75">
      <c r="A36" s="155"/>
      <c r="B36" s="285"/>
      <c r="C36" s="190" t="s">
        <v>43</v>
      </c>
      <c r="D36" s="282"/>
      <c r="E36" s="282"/>
      <c r="F36" s="191"/>
      <c r="G36" s="168"/>
    </row>
    <row r="37" spans="1:7" ht="15.75">
      <c r="A37" s="192"/>
      <c r="B37" s="186"/>
      <c r="C37" s="175"/>
      <c r="D37" s="174"/>
      <c r="E37" s="174"/>
      <c r="F37" s="273"/>
      <c r="G37" s="193"/>
    </row>
    <row r="38" spans="1:7" ht="12.75">
      <c r="A38" s="192"/>
      <c r="B38" s="279"/>
      <c r="C38" s="194"/>
      <c r="D38" s="285"/>
      <c r="E38" s="285"/>
      <c r="F38" s="195"/>
      <c r="G38" s="196"/>
    </row>
    <row r="39" spans="1:7" ht="13.5" thickBot="1">
      <c r="A39" s="192"/>
      <c r="B39" s="284"/>
      <c r="C39" s="197"/>
      <c r="D39" s="281"/>
      <c r="E39" s="274" t="s">
        <v>36</v>
      </c>
      <c r="F39" s="162">
        <f>SUM(F37:F38)</f>
        <v>0</v>
      </c>
      <c r="G39" s="196"/>
    </row>
    <row r="40" spans="1:7" ht="12.75">
      <c r="A40" s="151"/>
      <c r="B40" s="199"/>
      <c r="C40" s="203" t="s">
        <v>45</v>
      </c>
      <c r="D40" s="225"/>
      <c r="E40" s="225"/>
      <c r="F40" s="226"/>
      <c r="G40" s="200"/>
    </row>
    <row r="41" spans="1:7" ht="12.75">
      <c r="A41" s="228"/>
      <c r="B41" s="276" t="s">
        <v>47</v>
      </c>
      <c r="C41" s="237" t="s">
        <v>60</v>
      </c>
      <c r="D41" s="259" t="s">
        <v>35</v>
      </c>
      <c r="E41" s="238">
        <v>8</v>
      </c>
      <c r="F41" s="257">
        <v>1962.28</v>
      </c>
      <c r="G41" s="200"/>
    </row>
    <row r="42" spans="1:7" ht="13.5" thickBot="1">
      <c r="A42" s="157"/>
      <c r="B42" s="158"/>
      <c r="C42" s="202"/>
      <c r="D42" s="170"/>
      <c r="E42" s="189" t="s">
        <v>36</v>
      </c>
      <c r="F42" s="162">
        <f>F41</f>
        <v>1962.28</v>
      </c>
      <c r="G42" s="200"/>
    </row>
    <row r="43" spans="1:7" ht="12.75">
      <c r="A43" s="155"/>
      <c r="B43" s="285"/>
      <c r="C43" s="203" t="s">
        <v>45</v>
      </c>
      <c r="D43" s="283"/>
      <c r="E43" s="275"/>
      <c r="F43" s="167"/>
      <c r="G43" s="200"/>
    </row>
    <row r="44" spans="1:7" ht="12.75">
      <c r="A44" s="201"/>
      <c r="B44" s="272"/>
      <c r="C44" s="184" t="s">
        <v>37</v>
      </c>
      <c r="D44" s="281"/>
      <c r="E44" s="274"/>
      <c r="F44" s="198"/>
      <c r="G44" s="200"/>
    </row>
    <row r="45" spans="1:7" ht="15" customHeight="1">
      <c r="A45" s="201"/>
      <c r="B45" s="251" t="s">
        <v>44</v>
      </c>
      <c r="C45" s="239" t="s">
        <v>65</v>
      </c>
      <c r="D45" s="286" t="s">
        <v>66</v>
      </c>
      <c r="E45" s="252">
        <v>2</v>
      </c>
      <c r="F45" s="253">
        <f>E45*G45</f>
        <v>3515</v>
      </c>
      <c r="G45" s="293">
        <v>1757.34</v>
      </c>
    </row>
    <row r="46" spans="1:7" ht="12.75">
      <c r="A46" s="201"/>
      <c r="B46" s="251" t="s">
        <v>48</v>
      </c>
      <c r="C46" s="239" t="s">
        <v>67</v>
      </c>
      <c r="D46" s="286" t="s">
        <v>35</v>
      </c>
      <c r="E46" s="252">
        <v>6</v>
      </c>
      <c r="F46" s="253">
        <f>E46*G46</f>
        <v>3082</v>
      </c>
      <c r="G46" s="293">
        <v>513.6</v>
      </c>
    </row>
    <row r="47" spans="1:7" ht="13.5" thickBot="1">
      <c r="A47" s="157"/>
      <c r="B47" s="230"/>
      <c r="C47" s="231"/>
      <c r="D47" s="232"/>
      <c r="E47" s="223" t="s">
        <v>36</v>
      </c>
      <c r="F47" s="162">
        <f>SUM(F45:F46)</f>
        <v>6597</v>
      </c>
      <c r="G47" s="294"/>
    </row>
    <row r="48" spans="1:7" ht="13.5" thickBot="1">
      <c r="A48" s="204"/>
      <c r="B48" s="205"/>
      <c r="C48" s="206"/>
      <c r="D48" s="205"/>
      <c r="E48" s="207" t="s">
        <v>46</v>
      </c>
      <c r="F48" s="208">
        <f>F19+F23+F30+F35+F39+F42+F47</f>
        <v>66792.28</v>
      </c>
      <c r="G48" s="209"/>
    </row>
    <row r="50" spans="1:7" ht="12.75">
      <c r="A50" s="216"/>
      <c r="B50" s="217" t="s">
        <v>21</v>
      </c>
      <c r="C50" s="218"/>
      <c r="D50" s="219" t="s">
        <v>23</v>
      </c>
      <c r="E50" s="219"/>
      <c r="F50" s="220"/>
      <c r="G50" s="221"/>
    </row>
    <row r="51" spans="1:7" ht="12.75">
      <c r="A51" s="216"/>
      <c r="B51" s="217"/>
      <c r="C51" s="218"/>
      <c r="D51" s="219"/>
      <c r="E51" s="219"/>
      <c r="F51" s="220"/>
      <c r="G51" s="221"/>
    </row>
  </sheetData>
  <mergeCells count="15">
    <mergeCell ref="A2:G2"/>
    <mergeCell ref="A3:G3"/>
    <mergeCell ref="F28:F29"/>
    <mergeCell ref="A4:G4"/>
    <mergeCell ref="B8:B10"/>
    <mergeCell ref="F8:F10"/>
    <mergeCell ref="F16:F18"/>
    <mergeCell ref="B16:B18"/>
    <mergeCell ref="F26:F27"/>
    <mergeCell ref="B28:B29"/>
    <mergeCell ref="B26:B27"/>
    <mergeCell ref="F12:F13"/>
    <mergeCell ref="B12:B13"/>
    <mergeCell ref="F14:F15"/>
    <mergeCell ref="B14:B15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2017-01-31T12:55:14Z</cp:lastPrinted>
  <dcterms:created xsi:type="dcterms:W3CDTF">2010-11-29T02:37:01Z</dcterms:created>
  <dcterms:modified xsi:type="dcterms:W3CDTF">2017-01-31T12:55:17Z</dcterms:modified>
  <cp:category/>
  <cp:version/>
  <cp:contentType/>
  <cp:contentStatus/>
</cp:coreProperties>
</file>