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6в" sheetId="11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<sst xmlns="http://schemas.openxmlformats.org/spreadsheetml/2006/main" count="159" uniqueCount="107">
  <si>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</si>
  <si>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</si>
  <si>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</si>
  <si>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</si>
  <si>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</si>
  <si>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</si>
  <si>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</si>
  <si>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</si>
  <si>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</si>
  <si>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</si>
  <si>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</si>
  <si>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</si>
  <si>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</si>
  <si>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</si>
  <si>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</si>
  <si>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</si>
  <si>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</si>
  <si>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</si>
  <si>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</si>
  <si>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</si>
  <si>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</si>
  <si>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</si>
  <si>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</si>
  <si>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</si>
  <si>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</si>
  <si>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</si>
  <si>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6в</t>
  </si>
  <si>
    <t xml:space="preserve">Перечень выполненных работ </t>
  </si>
  <si>
    <r>
      <t xml:space="preserve">ул. Советская, д.6в-  </t>
    </r>
    <r>
      <rPr>
        <b/>
        <sz val="20"/>
        <color indexed="10"/>
        <rFont val="Arial Cyr"/>
        <family val="2"/>
      </rPr>
      <t>ООО "Статус 2"</t>
    </r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</si>
  <si>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</si>
  <si>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</si>
  <si>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</si>
  <si>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</si>
  <si>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</si>
  <si>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</si>
  <si>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</si>
  <si>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</si>
  <si>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</si>
  <si>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</si>
  <si>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март</t>
  </si>
  <si>
    <t>м2</t>
  </si>
  <si>
    <t>Сантехнические работы</t>
  </si>
  <si>
    <t>январь</t>
  </si>
  <si>
    <t>м.п.</t>
  </si>
  <si>
    <t>октябрь</t>
  </si>
  <si>
    <t>м</t>
  </si>
  <si>
    <t xml:space="preserve">Благоустройство </t>
  </si>
  <si>
    <t>май</t>
  </si>
  <si>
    <t>Электротехнические работы</t>
  </si>
  <si>
    <t>ИТОГО:</t>
  </si>
  <si>
    <t>февраль</t>
  </si>
  <si>
    <t>шт.</t>
  </si>
  <si>
    <t>август</t>
  </si>
  <si>
    <t>июль</t>
  </si>
  <si>
    <t>июнь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</si>
  <si>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</si>
  <si>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</si>
  <si>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</si>
  <si>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</si>
  <si>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</si>
  <si>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</si>
  <si>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</si>
  <si>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</si>
  <si>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</si>
  <si>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</si>
  <si>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</si>
  <si>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</si>
  <si>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</si>
  <si>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Ремонт дверного блока</t>
  </si>
  <si>
    <t>Укрепление дверных коробок</t>
  </si>
  <si>
    <t>Смена дверных приборов проушин.</t>
  </si>
  <si>
    <t>Ремонт  поручня</t>
  </si>
  <si>
    <t>Ремонт дверных полотен со сменой брусков обвязки горизонтальных на 2 сопряжения верхних</t>
  </si>
  <si>
    <t>Обшивка цоколя рубероидом</t>
  </si>
  <si>
    <t>Ремонт фасада</t>
  </si>
  <si>
    <t>2</t>
  </si>
  <si>
    <t>3</t>
  </si>
  <si>
    <t xml:space="preserve">Ремонт цоколя </t>
  </si>
  <si>
    <t>Подшивка карнизной доски</t>
  </si>
  <si>
    <t>6</t>
  </si>
  <si>
    <t>12</t>
  </si>
  <si>
    <t>Укрепление поручней</t>
  </si>
  <si>
    <t>Покраска мусорных контейнеров.</t>
  </si>
  <si>
    <t>шт/м2</t>
  </si>
  <si>
    <t>Замена контргайки.</t>
  </si>
  <si>
    <t>0.01</t>
  </si>
  <si>
    <t>Промывка,,прочистка , отогрев системы ХВС.</t>
  </si>
  <si>
    <t>Прочистка труб внутренней канализации диаметром 50-150 мм.</t>
  </si>
  <si>
    <t>Установка заглушки ф25</t>
  </si>
  <si>
    <t>установка муфты ф20</t>
  </si>
  <si>
    <t>Смена ламп накаливания</t>
  </si>
  <si>
    <t>Замена ламп энергосберегающих G-23 11vt</t>
  </si>
  <si>
    <t>Замена ламп энергосберегающих POLSAR</t>
  </si>
  <si>
    <t>Замена ламп накаливания ЛОН Е23 40W</t>
  </si>
  <si>
    <t>Замена ламп накаливания ЛОН Е23140W</t>
  </si>
  <si>
    <t>Смена стекол толщиной 2-3 мм на штапиках по замазке в деревянных переплетах при площади стекла до 0,25 м2</t>
  </si>
  <si>
    <t>декабрь</t>
  </si>
  <si>
    <t>Смена дверных приборов замки .</t>
  </si>
  <si>
    <t>Прим-ие</t>
  </si>
  <si>
    <t>Прочистка труб внутренней канализации простого засора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</si>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</sst>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.0"/>
    <numFmt numFmtId="170" formatCode="#,##0_р_."/>
  </numFmts>
  <fonts count="24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9"/>
      <color theme="1"/>
      <name val="Times New Roman"/>
      <family val="1"/>
    </font>
    <font>
      <sz val="12"/>
      <name val="Times New Roman"/>
      <family val="1"/>
    </font>
    <font>
      <sz val="8"/>
      <name val="Verdana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 vertical="top"/>
      <protection locked="0"/>
    </xf>
  </cellStyleXfs>
  <cellXfs count="3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7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6" fontId="8" fillId="0" borderId="27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7" fillId="0" borderId="29" xfId="0" applyNumberFormat="1" applyFont="1" applyBorder="1" applyAlignment="1">
      <alignment horizontal="left" vertical="center" wrapText="1"/>
    </xf>
    <xf numFmtId="3" fontId="7" fillId="0" borderId="2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left" vertical="center" wrapText="1"/>
    </xf>
    <xf numFmtId="3" fontId="7" fillId="0" borderId="3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8" fillId="0" borderId="31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3" borderId="35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8" fillId="5" borderId="27" xfId="0" applyNumberFormat="1" applyFont="1" applyFill="1" applyBorder="1" applyAlignment="1">
      <alignment horizontal="center" vertical="center"/>
    </xf>
    <xf numFmtId="165" fontId="8" fillId="5" borderId="9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4" borderId="39" xfId="0" applyFont="1" applyFill="1" applyBorder="1" applyAlignment="1">
      <alignment horizontal="center" vertical="center" textRotation="90" wrapText="1"/>
    </xf>
    <xf numFmtId="0" fontId="14" fillId="4" borderId="8" xfId="0" applyFont="1" applyFill="1" applyBorder="1" applyAlignment="1">
      <alignment horizontal="center" vertical="center" textRotation="90" wrapText="1"/>
    </xf>
    <xf numFmtId="0" fontId="14" fillId="4" borderId="23" xfId="0" applyFont="1" applyFill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4" borderId="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9" fillId="0" borderId="9" xfId="20" applyNumberFormat="1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>
      <alignment horizontal="center"/>
    </xf>
    <xf numFmtId="0" fontId="15" fillId="4" borderId="9" xfId="0" applyFont="1" applyFill="1" applyBorder="1" applyAlignment="1">
      <alignment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/>
    </xf>
    <xf numFmtId="0" fontId="15" fillId="0" borderId="9" xfId="0" applyFont="1" applyBorder="1" applyAlignment="1">
      <alignment vertical="top" wrapText="1"/>
    </xf>
    <xf numFmtId="49" fontId="15" fillId="4" borderId="9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wrapText="1"/>
    </xf>
    <xf numFmtId="0" fontId="15" fillId="4" borderId="9" xfId="0" applyFont="1" applyFill="1" applyBorder="1" applyAlignment="1">
      <alignment horizontal="center" wrapText="1"/>
    </xf>
    <xf numFmtId="49" fontId="19" fillId="0" borderId="41" xfId="0" applyNumberFormat="1" applyFont="1" applyBorder="1" applyAlignment="1" applyProtection="1">
      <alignment vertical="top" wrapText="1"/>
      <protection locked="0"/>
    </xf>
    <xf numFmtId="168" fontId="19" fillId="0" borderId="9" xfId="0" applyNumberFormat="1" applyFont="1" applyBorder="1" applyAlignment="1" applyProtection="1">
      <alignment horizontal="center" vertical="top" wrapText="1"/>
      <protection locked="0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4" fontId="20" fillId="4" borderId="14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left" vertical="top" wrapText="1"/>
    </xf>
    <xf numFmtId="0" fontId="19" fillId="0" borderId="9" xfId="0" applyFont="1" applyBorder="1" applyAlignment="1">
      <alignment horizontal="center" vertical="center" wrapText="1"/>
    </xf>
    <xf numFmtId="4" fontId="19" fillId="4" borderId="9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4" borderId="9" xfId="0" applyFont="1" applyFill="1" applyBorder="1" applyAlignment="1">
      <alignment horizontal="left" vertical="top" wrapText="1"/>
    </xf>
    <xf numFmtId="0" fontId="21" fillId="0" borderId="24" xfId="0" applyFont="1" applyBorder="1" applyAlignment="1">
      <alignment horizontal="center" vertical="center" wrapText="1"/>
    </xf>
    <xf numFmtId="4" fontId="20" fillId="4" borderId="24" xfId="0" applyNumberFormat="1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/>
    </xf>
    <xf numFmtId="4" fontId="19" fillId="4" borderId="44" xfId="0" applyNumberFormat="1" applyFont="1" applyFill="1" applyBorder="1"/>
    <xf numFmtId="0" fontId="19" fillId="4" borderId="45" xfId="0" applyFont="1" applyFill="1" applyBorder="1"/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0" fontId="19" fillId="4" borderId="46" xfId="0" applyFont="1" applyFill="1" applyBorder="1"/>
    <xf numFmtId="0" fontId="18" fillId="4" borderId="9" xfId="0" applyFont="1" applyFill="1" applyBorder="1" applyAlignment="1">
      <alignment vertical="center"/>
    </xf>
    <xf numFmtId="0" fontId="19" fillId="0" borderId="9" xfId="0" applyFont="1" applyBorder="1" applyAlignment="1">
      <alignment horizontal="left" vertical="top" wrapText="1"/>
    </xf>
    <xf numFmtId="0" fontId="15" fillId="0" borderId="9" xfId="0" applyNumberFormat="1" applyFont="1" applyBorder="1" applyAlignment="1">
      <alignment horizontal="left" vertical="top" wrapText="1"/>
    </xf>
    <xf numFmtId="0" fontId="15" fillId="4" borderId="9" xfId="0" applyNumberFormat="1" applyFont="1" applyFill="1" applyBorder="1" applyAlignment="1">
      <alignment horizontal="center" vertical="top" wrapText="1"/>
    </xf>
    <xf numFmtId="0" fontId="18" fillId="4" borderId="24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wrapText="1"/>
    </xf>
    <xf numFmtId="0" fontId="19" fillId="4" borderId="24" xfId="0" applyFont="1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vertical="center"/>
    </xf>
    <xf numFmtId="0" fontId="19" fillId="4" borderId="25" xfId="0" applyFont="1" applyFill="1" applyBorder="1" applyAlignment="1">
      <alignment vertical="center"/>
    </xf>
    <xf numFmtId="0" fontId="20" fillId="0" borderId="43" xfId="0" applyFont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/>
    </xf>
    <xf numFmtId="4" fontId="19" fillId="4" borderId="43" xfId="0" applyNumberFormat="1" applyFont="1" applyFill="1" applyBorder="1" applyAlignment="1">
      <alignment vertical="center"/>
    </xf>
    <xf numFmtId="0" fontId="19" fillId="4" borderId="45" xfId="0" applyFont="1" applyFill="1" applyBorder="1" applyAlignment="1">
      <alignment vertical="center"/>
    </xf>
    <xf numFmtId="0" fontId="21" fillId="0" borderId="44" xfId="0" applyFont="1" applyBorder="1" applyAlignment="1">
      <alignment horizontal="center" vertical="center" wrapText="1"/>
    </xf>
    <xf numFmtId="4" fontId="19" fillId="4" borderId="44" xfId="0" applyNumberFormat="1" applyFont="1" applyFill="1" applyBorder="1" applyAlignment="1">
      <alignment vertical="center"/>
    </xf>
    <xf numFmtId="0" fontId="18" fillId="4" borderId="41" xfId="0" applyFont="1" applyFill="1" applyBorder="1" applyAlignment="1">
      <alignment vertical="center"/>
    </xf>
    <xf numFmtId="0" fontId="22" fillId="4" borderId="41" xfId="0" applyFont="1" applyFill="1" applyBorder="1" applyAlignment="1">
      <alignment horizontal="left" vertical="center" wrapText="1"/>
    </xf>
    <xf numFmtId="4" fontId="19" fillId="4" borderId="14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9" fillId="0" borderId="24" xfId="0" applyFont="1" applyBorder="1" applyAlignment="1">
      <alignment wrapText="1"/>
    </xf>
    <xf numFmtId="0" fontId="20" fillId="0" borderId="2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0" fillId="4" borderId="44" xfId="0" applyFont="1" applyFill="1" applyBorder="1" applyAlignment="1">
      <alignment horizontal="center" wrapText="1"/>
    </xf>
    <xf numFmtId="0" fontId="19" fillId="0" borderId="44" xfId="0" applyFont="1" applyBorder="1" applyAlignment="1">
      <alignment horizontal="center" vertical="center"/>
    </xf>
    <xf numFmtId="4" fontId="19" fillId="0" borderId="44" xfId="0" applyNumberFormat="1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8" fillId="4" borderId="41" xfId="0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17" fontId="15" fillId="0" borderId="9" xfId="0" applyNumberFormat="1" applyFont="1" applyBorder="1" applyAlignment="1">
      <alignment horizontal="center" vertical="center"/>
    </xf>
    <xf numFmtId="4" fontId="19" fillId="4" borderId="9" xfId="0" applyNumberFormat="1" applyFont="1" applyFill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49" fontId="19" fillId="0" borderId="9" xfId="0" applyNumberFormat="1" applyFont="1" applyBorder="1" applyAlignment="1" applyProtection="1">
      <alignment horizontal="left" vertical="top" wrapText="1"/>
      <protection locked="0"/>
    </xf>
    <xf numFmtId="49" fontId="19" fillId="0" borderId="9" xfId="0" applyNumberFormat="1" applyFont="1" applyBorder="1" applyAlignment="1" applyProtection="1">
      <alignment horizontal="center" vertical="top" wrapText="1"/>
      <protection locked="0"/>
    </xf>
    <xf numFmtId="0" fontId="19" fillId="0" borderId="46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" fontId="20" fillId="0" borderId="43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170" fontId="19" fillId="0" borderId="9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4" fontId="20" fillId="3" borderId="19" xfId="0" applyNumberFormat="1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textRotation="90" wrapText="1"/>
      <protection locked="0"/>
    </xf>
    <xf numFmtId="0" fontId="7" fillId="0" borderId="49" xfId="0" applyFont="1" applyFill="1" applyBorder="1" applyAlignment="1" applyProtection="1">
      <alignment horizontal="center" vertical="center" textRotation="90" wrapText="1"/>
      <protection locked="0"/>
    </xf>
    <xf numFmtId="0" fontId="7" fillId="0" borderId="29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19" fillId="4" borderId="14" xfId="0" applyNumberFormat="1" applyFont="1" applyFill="1" applyBorder="1" applyAlignment="1">
      <alignment horizontal="center" vertical="center" wrapText="1"/>
    </xf>
    <xf numFmtId="169" fontId="19" fillId="4" borderId="44" xfId="0" applyNumberFormat="1" applyFont="1" applyFill="1" applyBorder="1" applyAlignment="1">
      <alignment horizontal="center" vertical="center" wrapText="1"/>
    </xf>
    <xf numFmtId="169" fontId="19" fillId="4" borderId="43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44" xfId="0" applyNumberFormat="1" applyFont="1" applyBorder="1" applyAlignment="1">
      <alignment horizontal="center" vertical="center"/>
    </xf>
    <xf numFmtId="4" fontId="19" fillId="0" borderId="43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6" borderId="52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K49" sqref="K49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177" t="s">
        <v>55</v>
      </c>
      <c r="L2" s="177"/>
      <c r="M2" s="177"/>
      <c r="N2" s="177"/>
    </row>
    <row r="3" spans="11:14" ht="15.75">
      <c r="K3" s="177" t="s">
        <v>56</v>
      </c>
      <c r="L3" s="177"/>
      <c r="M3" s="177"/>
      <c r="N3" s="177"/>
    </row>
    <row r="4" spans="11:14" ht="15.75">
      <c r="K4" s="177" t="s">
        <v>57</v>
      </c>
      <c r="L4" s="177"/>
      <c r="M4" s="177"/>
      <c r="N4" s="177"/>
    </row>
    <row r="7" spans="1:15" s="3" customFormat="1" ht="15.75">
      <c r="A7" s="282" t="s">
        <v>106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1:15" ht="18.75">
      <c r="A8" s="283" t="s">
        <v>26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19.5" thickBot="1">
      <c r="A9" s="4" t="s">
        <v>0</v>
      </c>
      <c r="B9" s="138"/>
      <c r="C9" s="138"/>
      <c r="E9" s="137">
        <v>769.2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284" t="s">
        <v>1</v>
      </c>
      <c r="B10" s="286" t="s">
        <v>2</v>
      </c>
      <c r="C10" s="289" t="s">
        <v>3</v>
      </c>
      <c r="D10" s="333" t="s">
        <v>101</v>
      </c>
      <c r="E10" s="289" t="s">
        <v>4</v>
      </c>
      <c r="F10" s="291" t="s">
        <v>5</v>
      </c>
      <c r="G10" s="293" t="s">
        <v>6</v>
      </c>
      <c r="H10" s="293"/>
      <c r="I10" s="293"/>
      <c r="J10" s="294"/>
      <c r="K10" s="291" t="s">
        <v>7</v>
      </c>
      <c r="L10" s="295" t="s">
        <v>6</v>
      </c>
      <c r="M10" s="295"/>
      <c r="N10" s="295"/>
      <c r="O10" s="296"/>
    </row>
    <row r="11" spans="1:15" s="5" customFormat="1" ht="37.5" customHeight="1">
      <c r="A11" s="285"/>
      <c r="B11" s="287"/>
      <c r="C11" s="290"/>
      <c r="D11" s="334"/>
      <c r="E11" s="290"/>
      <c r="F11" s="292"/>
      <c r="G11" s="297" t="s">
        <v>8</v>
      </c>
      <c r="H11" s="297" t="s">
        <v>9</v>
      </c>
      <c r="I11" s="297" t="s">
        <v>10</v>
      </c>
      <c r="J11" s="298" t="s">
        <v>11</v>
      </c>
      <c r="K11" s="292"/>
      <c r="L11" s="299" t="s">
        <v>24</v>
      </c>
      <c r="M11" s="297" t="s">
        <v>12</v>
      </c>
      <c r="N11" s="299" t="s">
        <v>25</v>
      </c>
      <c r="O11" s="298" t="s">
        <v>13</v>
      </c>
    </row>
    <row r="12" spans="1:15" s="5" customFormat="1" ht="44.25" customHeight="1" thickBot="1">
      <c r="A12" s="285"/>
      <c r="B12" s="288"/>
      <c r="C12" s="290"/>
      <c r="D12" s="335"/>
      <c r="E12" s="290"/>
      <c r="F12" s="292"/>
      <c r="G12" s="297"/>
      <c r="H12" s="297"/>
      <c r="I12" s="297"/>
      <c r="J12" s="298"/>
      <c r="K12" s="292"/>
      <c r="L12" s="299"/>
      <c r="M12" s="297"/>
      <c r="N12" s="299"/>
      <c r="O12" s="298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25.11</v>
      </c>
      <c r="D31" s="114">
        <v>1.35</v>
      </c>
      <c r="E31" s="113">
        <f>F31+K31</f>
        <v>23.76</v>
      </c>
      <c r="F31" s="113">
        <f>G31+H31+I31+J31</f>
        <v>14.19</v>
      </c>
      <c r="G31" s="115">
        <f>10.85-1.35</f>
        <v>9.5</v>
      </c>
      <c r="H31" s="116">
        <v>2.39</v>
      </c>
      <c r="I31" s="116">
        <v>0.9</v>
      </c>
      <c r="J31" s="116">
        <v>1.4</v>
      </c>
      <c r="K31" s="113">
        <f>L31+M31+N31+O31</f>
        <v>9.57</v>
      </c>
      <c r="L31" s="115">
        <v>1.05</v>
      </c>
      <c r="M31" s="116">
        <v>5.58</v>
      </c>
      <c r="N31" s="116">
        <v>0.28</v>
      </c>
      <c r="O31" s="117">
        <v>2.66</v>
      </c>
    </row>
    <row r="32" spans="1:15" ht="24.75" customHeight="1" thickBot="1">
      <c r="A32" s="16" t="s">
        <v>102</v>
      </c>
      <c r="B32" s="17">
        <v>1</v>
      </c>
      <c r="C32" s="80">
        <f>C31*E9*12</f>
        <v>231775.3</v>
      </c>
      <c r="D32" s="19">
        <f>D31*E9*12</f>
        <v>12461</v>
      </c>
      <c r="E32" s="63">
        <f>F32+K32</f>
        <v>219316</v>
      </c>
      <c r="F32" s="63">
        <f>G32+H32+I32+J32</f>
        <v>130980</v>
      </c>
      <c r="G32" s="81">
        <f>G31/C31*C32</f>
        <v>87689</v>
      </c>
      <c r="H32" s="22">
        <f>H31/C31*C32</f>
        <v>22061</v>
      </c>
      <c r="I32" s="22">
        <f>I31/C31*C32</f>
        <v>8307</v>
      </c>
      <c r="J32" s="23">
        <f>J31/C31*C32</f>
        <v>12923</v>
      </c>
      <c r="K32" s="134">
        <f>L32+M32+N32+O32</f>
        <v>88336</v>
      </c>
      <c r="L32" s="82">
        <f>L31/C31*C32</f>
        <v>9692</v>
      </c>
      <c r="M32" s="25">
        <f>M31/C31*C32</f>
        <v>51506</v>
      </c>
      <c r="N32" s="25">
        <f>N31/C31*C32</f>
        <v>2585</v>
      </c>
      <c r="O32" s="26">
        <f>O31/C31*C32</f>
        <v>24553</v>
      </c>
    </row>
    <row r="33" spans="1:15" ht="26.25" customHeight="1" thickBot="1">
      <c r="A33" s="126" t="s">
        <v>103</v>
      </c>
      <c r="B33" s="127">
        <f>(C33/C32)%*100</f>
        <v>0.9773</v>
      </c>
      <c r="C33" s="128">
        <v>226514</v>
      </c>
      <c r="D33" s="129">
        <f>D31/C31*C33</f>
        <v>12178</v>
      </c>
      <c r="E33" s="130">
        <f>F33+K33</f>
        <v>214336</v>
      </c>
      <c r="F33" s="130">
        <f>G33+H33+I33+J33</f>
        <v>128006</v>
      </c>
      <c r="G33" s="131">
        <f>G31/C31*C33</f>
        <v>85698</v>
      </c>
      <c r="H33" s="132">
        <f>H31/C31*C33</f>
        <v>21560</v>
      </c>
      <c r="I33" s="132">
        <f>I31/C31*C33</f>
        <v>8119</v>
      </c>
      <c r="J33" s="133">
        <f>J31/C31*C33</f>
        <v>12629</v>
      </c>
      <c r="K33" s="135">
        <f aca="true" t="shared" si="0" ref="K33:K35">L33+M33+N33+O33</f>
        <v>86330</v>
      </c>
      <c r="L33" s="131">
        <f>L31/C31*C33</f>
        <v>9472</v>
      </c>
      <c r="M33" s="132">
        <f>M31/C31*C33</f>
        <v>50336</v>
      </c>
      <c r="N33" s="132">
        <f>N31/C31*C33</f>
        <v>2526</v>
      </c>
      <c r="O33" s="133">
        <f>O31/C31*C33</f>
        <v>23996</v>
      </c>
    </row>
    <row r="34" spans="1:15" ht="34.5" customHeight="1" thickBot="1">
      <c r="A34" s="119" t="s">
        <v>104</v>
      </c>
      <c r="B34" s="120"/>
      <c r="C34" s="121">
        <f>D34+E34</f>
        <v>186188</v>
      </c>
      <c r="D34" s="122">
        <f>D32</f>
        <v>12461</v>
      </c>
      <c r="E34" s="121">
        <f>F34+K34</f>
        <v>173727</v>
      </c>
      <c r="F34" s="121">
        <f>G34+H34+I34+J34</f>
        <v>85391</v>
      </c>
      <c r="G34" s="123">
        <f>14958.86+2769.12</f>
        <v>17728</v>
      </c>
      <c r="H34" s="124">
        <f>37328.29+18714.64</f>
        <v>56043</v>
      </c>
      <c r="I34" s="124">
        <f>3223.42+5569</f>
        <v>8792</v>
      </c>
      <c r="J34" s="125">
        <v>2828</v>
      </c>
      <c r="K34" s="136">
        <f t="shared" si="0"/>
        <v>88336</v>
      </c>
      <c r="L34" s="123">
        <f aca="true" t="shared" si="1" ref="L34:O34">L32</f>
        <v>9692</v>
      </c>
      <c r="M34" s="124">
        <f t="shared" si="1"/>
        <v>51506</v>
      </c>
      <c r="N34" s="124">
        <f t="shared" si="1"/>
        <v>2585</v>
      </c>
      <c r="O34" s="125">
        <f t="shared" si="1"/>
        <v>24553</v>
      </c>
    </row>
    <row r="35" spans="1:15" ht="24.75" customHeight="1" thickBot="1">
      <c r="A35" s="69" t="s">
        <v>15</v>
      </c>
      <c r="B35" s="70"/>
      <c r="C35" s="83">
        <f>C34-C33</f>
        <v>-40326</v>
      </c>
      <c r="D35" s="40">
        <f>D34-D33</f>
        <v>283</v>
      </c>
      <c r="E35" s="83">
        <f>F35+K35</f>
        <v>-40609</v>
      </c>
      <c r="F35" s="83">
        <f>G35+H35+I35+J35</f>
        <v>-42615</v>
      </c>
      <c r="G35" s="84">
        <f>G34-G33</f>
        <v>-67970</v>
      </c>
      <c r="H35" s="40">
        <f>H34-H33</f>
        <v>34483</v>
      </c>
      <c r="I35" s="40">
        <f>I34-I33</f>
        <v>673</v>
      </c>
      <c r="J35" s="72">
        <f>J34-J33</f>
        <v>-9801</v>
      </c>
      <c r="K35" s="134">
        <f t="shared" si="0"/>
        <v>2006</v>
      </c>
      <c r="L35" s="85">
        <f>L34-L33</f>
        <v>220</v>
      </c>
      <c r="M35" s="86">
        <f aca="true" t="shared" si="2" ref="M35:O35">M34-M33</f>
        <v>1170</v>
      </c>
      <c r="N35" s="86">
        <f t="shared" si="2"/>
        <v>59</v>
      </c>
      <c r="O35" s="109">
        <f t="shared" si="2"/>
        <v>557</v>
      </c>
    </row>
    <row r="36" spans="1:15" s="2" customFormat="1" ht="23.25" customHeight="1" thickBot="1">
      <c r="A36" s="303" t="s">
        <v>105</v>
      </c>
      <c r="B36" s="304"/>
      <c r="C36" s="304"/>
      <c r="D36" s="304"/>
      <c r="E36" s="305">
        <v>63839</v>
      </c>
      <c r="F36" s="306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307" t="s">
        <v>16</v>
      </c>
      <c r="B38" s="310" t="s">
        <v>17</v>
      </c>
      <c r="C38" s="300"/>
      <c r="D38" s="302"/>
      <c r="E38" s="300"/>
      <c r="F38" s="300"/>
      <c r="G38" s="301"/>
      <c r="H38" s="301"/>
      <c r="I38" s="301"/>
      <c r="J38" s="301"/>
      <c r="K38" s="300"/>
      <c r="L38" s="301"/>
      <c r="M38" s="301"/>
      <c r="N38" s="301"/>
      <c r="O38" s="301"/>
    </row>
    <row r="39" spans="1:15" s="2" customFormat="1" ht="12.75" customHeight="1" hidden="1">
      <c r="A39" s="308"/>
      <c r="B39" s="311"/>
      <c r="C39" s="300"/>
      <c r="D39" s="302"/>
      <c r="E39" s="300"/>
      <c r="F39" s="300"/>
      <c r="G39" s="302"/>
      <c r="H39" s="302"/>
      <c r="I39" s="302"/>
      <c r="J39" s="302"/>
      <c r="K39" s="300"/>
      <c r="L39" s="302"/>
      <c r="M39" s="302"/>
      <c r="N39" s="302"/>
      <c r="O39" s="302"/>
    </row>
    <row r="40" spans="1:15" s="89" customFormat="1" ht="60" customHeight="1" hidden="1">
      <c r="A40" s="309"/>
      <c r="B40" s="312"/>
      <c r="C40" s="300"/>
      <c r="D40" s="302"/>
      <c r="E40" s="300"/>
      <c r="F40" s="300"/>
      <c r="G40" s="302"/>
      <c r="H40" s="302"/>
      <c r="I40" s="302"/>
      <c r="J40" s="302"/>
      <c r="K40" s="300"/>
      <c r="L40" s="302"/>
      <c r="M40" s="302"/>
      <c r="N40" s="302"/>
      <c r="O40" s="302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100</v>
      </c>
      <c r="L50" s="110"/>
    </row>
    <row r="52" spans="2:8" ht="12.75">
      <c r="B52" s="1" t="s">
        <v>58</v>
      </c>
      <c r="H52" s="1" t="s">
        <v>59</v>
      </c>
    </row>
  </sheetData>
  <mergeCells count="38"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  <mergeCell ref="M11:M12"/>
    <mergeCell ref="N11:N12"/>
    <mergeCell ref="O11:O12"/>
    <mergeCell ref="M39:M40"/>
    <mergeCell ref="N39:N40"/>
    <mergeCell ref="O39:O40"/>
    <mergeCell ref="K38:K40"/>
    <mergeCell ref="L38:O38"/>
    <mergeCell ref="G39:G40"/>
    <mergeCell ref="H39:H40"/>
    <mergeCell ref="L39:L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 topLeftCell="A25">
      <selection activeCell="J43" sqref="J43"/>
    </sheetView>
  </sheetViews>
  <sheetFormatPr defaultColWidth="9.00390625" defaultRowHeight="12.75"/>
  <cols>
    <col min="1" max="1" width="7.75390625" style="164" customWidth="1"/>
    <col min="2" max="2" width="8.875" style="165" customWidth="1"/>
    <col min="3" max="3" width="43.25390625" style="166" customWidth="1"/>
    <col min="4" max="4" width="7.875" style="167" customWidth="1"/>
    <col min="5" max="5" width="10.00390625" style="167" customWidth="1"/>
    <col min="6" max="6" width="11.375" style="168" customWidth="1"/>
    <col min="7" max="7" width="9.75390625" style="169" customWidth="1"/>
  </cols>
  <sheetData>
    <row r="1" spans="1:7" ht="15.75">
      <c r="A1" s="328" t="s">
        <v>27</v>
      </c>
      <c r="B1" s="328"/>
      <c r="C1" s="328"/>
      <c r="D1" s="328"/>
      <c r="E1" s="328"/>
      <c r="F1" s="328"/>
      <c r="G1" s="328"/>
    </row>
    <row r="2" spans="1:7" ht="18.75" thickBot="1">
      <c r="A2" s="329" t="s">
        <v>60</v>
      </c>
      <c r="B2" s="329"/>
      <c r="C2" s="329"/>
      <c r="D2" s="329"/>
      <c r="E2" s="329"/>
      <c r="F2" s="329"/>
      <c r="G2" s="329"/>
    </row>
    <row r="3" spans="1:7" ht="27" thickBot="1">
      <c r="A3" s="330" t="s">
        <v>28</v>
      </c>
      <c r="B3" s="331"/>
      <c r="C3" s="331"/>
      <c r="D3" s="331"/>
      <c r="E3" s="331"/>
      <c r="F3" s="331"/>
      <c r="G3" s="332"/>
    </row>
    <row r="4" spans="1:7" ht="13.5" thickBot="1">
      <c r="A4" s="139"/>
      <c r="B4" s="140"/>
      <c r="C4" s="141"/>
      <c r="D4" s="142"/>
      <c r="E4" s="142"/>
      <c r="F4" s="143"/>
      <c r="G4" s="144"/>
    </row>
    <row r="5" spans="1:7" ht="13.5" thickBot="1">
      <c r="A5" s="145" t="s">
        <v>29</v>
      </c>
      <c r="B5" s="146" t="s">
        <v>30</v>
      </c>
      <c r="C5" s="147" t="s">
        <v>31</v>
      </c>
      <c r="D5" s="148" t="s">
        <v>32</v>
      </c>
      <c r="E5" s="149" t="s">
        <v>33</v>
      </c>
      <c r="F5" s="150" t="s">
        <v>34</v>
      </c>
      <c r="G5" s="151" t="s">
        <v>98</v>
      </c>
    </row>
    <row r="6" spans="1:7" ht="12.75">
      <c r="A6" s="152"/>
      <c r="B6" s="153"/>
      <c r="C6" s="176" t="s">
        <v>35</v>
      </c>
      <c r="D6" s="149"/>
      <c r="E6" s="149"/>
      <c r="F6" s="154"/>
      <c r="G6" s="155"/>
    </row>
    <row r="7" spans="1:7" ht="12.75">
      <c r="A7" s="156"/>
      <c r="B7" s="324" t="s">
        <v>50</v>
      </c>
      <c r="C7" s="180" t="s">
        <v>68</v>
      </c>
      <c r="D7" s="181" t="s">
        <v>36</v>
      </c>
      <c r="E7" s="181">
        <v>1</v>
      </c>
      <c r="F7" s="321">
        <v>2892.13</v>
      </c>
      <c r="G7" s="182"/>
    </row>
    <row r="8" spans="1:7" ht="12.75">
      <c r="A8" s="156"/>
      <c r="B8" s="324"/>
      <c r="C8" s="180" t="s">
        <v>69</v>
      </c>
      <c r="D8" s="181" t="s">
        <v>36</v>
      </c>
      <c r="E8" s="181">
        <v>1</v>
      </c>
      <c r="F8" s="323"/>
      <c r="G8" s="182"/>
    </row>
    <row r="9" spans="1:7" ht="24" customHeight="1">
      <c r="A9" s="156"/>
      <c r="B9" s="183" t="s">
        <v>39</v>
      </c>
      <c r="C9" s="184" t="s">
        <v>95</v>
      </c>
      <c r="D9" s="185" t="s">
        <v>40</v>
      </c>
      <c r="E9" s="185">
        <v>0.7</v>
      </c>
      <c r="F9" s="181">
        <v>1423.58</v>
      </c>
      <c r="G9" s="182"/>
    </row>
    <row r="10" spans="1:7" ht="12.75">
      <c r="A10" s="156"/>
      <c r="B10" s="183" t="s">
        <v>47</v>
      </c>
      <c r="C10" s="186" t="s">
        <v>71</v>
      </c>
      <c r="D10" s="187" t="s">
        <v>43</v>
      </c>
      <c r="E10" s="188">
        <v>2.4</v>
      </c>
      <c r="F10" s="189">
        <v>435.14</v>
      </c>
      <c r="G10" s="182"/>
    </row>
    <row r="11" spans="1:7" ht="24">
      <c r="A11" s="156"/>
      <c r="B11" s="183" t="s">
        <v>54</v>
      </c>
      <c r="C11" s="190" t="s">
        <v>72</v>
      </c>
      <c r="D11" s="191" t="s">
        <v>36</v>
      </c>
      <c r="E11" s="191">
        <v>2</v>
      </c>
      <c r="F11" s="192">
        <v>2811.41</v>
      </c>
      <c r="G11" s="182"/>
    </row>
    <row r="12" spans="1:7" ht="12.75">
      <c r="A12" s="156"/>
      <c r="B12" s="183" t="s">
        <v>53</v>
      </c>
      <c r="C12" s="193" t="s">
        <v>73</v>
      </c>
      <c r="D12" s="187" t="s">
        <v>40</v>
      </c>
      <c r="E12" s="194">
        <v>8</v>
      </c>
      <c r="F12" s="195">
        <v>2106.97</v>
      </c>
      <c r="G12" s="182"/>
    </row>
    <row r="13" spans="1:7" ht="12.75">
      <c r="A13" s="156"/>
      <c r="B13" s="324" t="s">
        <v>52</v>
      </c>
      <c r="C13" s="196" t="s">
        <v>77</v>
      </c>
      <c r="D13" s="197" t="s">
        <v>40</v>
      </c>
      <c r="E13" s="194" t="s">
        <v>75</v>
      </c>
      <c r="F13" s="321">
        <v>1541</v>
      </c>
      <c r="G13" s="182"/>
    </row>
    <row r="14" spans="1:7" ht="12.75">
      <c r="A14" s="156"/>
      <c r="B14" s="324"/>
      <c r="C14" s="196" t="s">
        <v>78</v>
      </c>
      <c r="D14" s="197" t="s">
        <v>43</v>
      </c>
      <c r="E14" s="194" t="s">
        <v>79</v>
      </c>
      <c r="F14" s="322"/>
      <c r="G14" s="182"/>
    </row>
    <row r="15" spans="1:7" ht="12.75">
      <c r="A15" s="156"/>
      <c r="B15" s="324"/>
      <c r="C15" s="196" t="s">
        <v>74</v>
      </c>
      <c r="D15" s="197" t="s">
        <v>43</v>
      </c>
      <c r="E15" s="194" t="s">
        <v>80</v>
      </c>
      <c r="F15" s="322"/>
      <c r="G15" s="182"/>
    </row>
    <row r="16" spans="1:7" ht="12.75">
      <c r="A16" s="156"/>
      <c r="B16" s="324"/>
      <c r="C16" s="196" t="s">
        <v>81</v>
      </c>
      <c r="D16" s="197" t="s">
        <v>43</v>
      </c>
      <c r="E16" s="194" t="s">
        <v>76</v>
      </c>
      <c r="F16" s="323"/>
      <c r="G16" s="182"/>
    </row>
    <row r="17" spans="1:7" ht="12.75">
      <c r="A17" s="156"/>
      <c r="B17" s="183" t="s">
        <v>96</v>
      </c>
      <c r="C17" s="198" t="s">
        <v>97</v>
      </c>
      <c r="D17" s="199" t="s">
        <v>36</v>
      </c>
      <c r="E17" s="199">
        <v>1</v>
      </c>
      <c r="F17" s="319">
        <v>3748.63</v>
      </c>
      <c r="G17" s="182"/>
    </row>
    <row r="18" spans="1:7" ht="12.75">
      <c r="A18" s="156"/>
      <c r="B18" s="183"/>
      <c r="C18" s="198" t="s">
        <v>70</v>
      </c>
      <c r="D18" s="199" t="s">
        <v>36</v>
      </c>
      <c r="E18" s="199">
        <v>3</v>
      </c>
      <c r="F18" s="320"/>
      <c r="G18" s="182"/>
    </row>
    <row r="19" spans="1:7" ht="13.5" thickBot="1">
      <c r="A19" s="157"/>
      <c r="B19" s="200"/>
      <c r="C19" s="201"/>
      <c r="D19" s="202"/>
      <c r="E19" s="203" t="s">
        <v>37</v>
      </c>
      <c r="F19" s="204">
        <f>SUM(F7:F18)</f>
        <v>14958.86</v>
      </c>
      <c r="G19" s="205"/>
    </row>
    <row r="20" spans="1:7" ht="12.75">
      <c r="A20" s="156"/>
      <c r="B20" s="206"/>
      <c r="C20" s="207" t="s">
        <v>38</v>
      </c>
      <c r="D20" s="208"/>
      <c r="E20" s="209"/>
      <c r="F20" s="210"/>
      <c r="G20" s="211"/>
    </row>
    <row r="21" spans="1:7" ht="12.75">
      <c r="A21" s="156"/>
      <c r="B21" s="212" t="s">
        <v>47</v>
      </c>
      <c r="C21" s="213" t="s">
        <v>61</v>
      </c>
      <c r="D21" s="214" t="s">
        <v>40</v>
      </c>
      <c r="E21" s="214">
        <v>769.2</v>
      </c>
      <c r="F21" s="215">
        <f>E21*1.8</f>
        <v>1384.56</v>
      </c>
      <c r="G21" s="216">
        <v>1.8</v>
      </c>
    </row>
    <row r="22" spans="1:7" ht="24">
      <c r="A22" s="156"/>
      <c r="B22" s="212" t="s">
        <v>52</v>
      </c>
      <c r="C22" s="217" t="s">
        <v>62</v>
      </c>
      <c r="D22" s="214" t="s">
        <v>40</v>
      </c>
      <c r="E22" s="214">
        <v>769.2</v>
      </c>
      <c r="F22" s="215">
        <f>E22*1.8</f>
        <v>1384.56</v>
      </c>
      <c r="G22" s="216">
        <v>1.8</v>
      </c>
    </row>
    <row r="23" spans="1:7" ht="13.5" thickBot="1">
      <c r="A23" s="157"/>
      <c r="B23" s="200"/>
      <c r="C23" s="218"/>
      <c r="D23" s="202"/>
      <c r="E23" s="203" t="s">
        <v>37</v>
      </c>
      <c r="F23" s="219">
        <f>SUM(F21:F22)</f>
        <v>2769.12</v>
      </c>
      <c r="G23" s="205"/>
    </row>
    <row r="24" spans="1:7" ht="12.75">
      <c r="A24" s="158"/>
      <c r="B24" s="220"/>
      <c r="C24" s="221" t="s">
        <v>41</v>
      </c>
      <c r="D24" s="222"/>
      <c r="E24" s="222"/>
      <c r="F24" s="223"/>
      <c r="G24" s="224"/>
    </row>
    <row r="25" spans="1:7" ht="15" customHeight="1">
      <c r="A25" s="159"/>
      <c r="B25" s="326" t="s">
        <v>42</v>
      </c>
      <c r="C25" s="225" t="s">
        <v>99</v>
      </c>
      <c r="D25" s="226" t="s">
        <v>45</v>
      </c>
      <c r="E25" s="227">
        <v>30</v>
      </c>
      <c r="F25" s="325">
        <v>28611.8</v>
      </c>
      <c r="G25" s="228"/>
    </row>
    <row r="26" spans="1:7" ht="15.75" customHeight="1">
      <c r="A26" s="159"/>
      <c r="B26" s="326"/>
      <c r="C26" s="225" t="s">
        <v>84</v>
      </c>
      <c r="D26" s="226" t="s">
        <v>36</v>
      </c>
      <c r="E26" s="227" t="s">
        <v>85</v>
      </c>
      <c r="F26" s="325"/>
      <c r="G26" s="228"/>
    </row>
    <row r="27" spans="1:7" ht="15" customHeight="1">
      <c r="A27" s="159"/>
      <c r="B27" s="326"/>
      <c r="C27" s="225" t="s">
        <v>86</v>
      </c>
      <c r="D27" s="226" t="s">
        <v>45</v>
      </c>
      <c r="E27" s="227">
        <v>1</v>
      </c>
      <c r="F27" s="325"/>
      <c r="G27" s="228"/>
    </row>
    <row r="28" spans="1:7" ht="24">
      <c r="A28" s="159"/>
      <c r="B28" s="229" t="s">
        <v>54</v>
      </c>
      <c r="C28" s="230" t="s">
        <v>87</v>
      </c>
      <c r="D28" s="191" t="s">
        <v>45</v>
      </c>
      <c r="E28" s="191">
        <v>10</v>
      </c>
      <c r="F28" s="185">
        <v>5824.13</v>
      </c>
      <c r="G28" s="228"/>
    </row>
    <row r="29" spans="1:7" ht="12.75">
      <c r="A29" s="159"/>
      <c r="B29" s="326" t="s">
        <v>44</v>
      </c>
      <c r="C29" s="231" t="s">
        <v>88</v>
      </c>
      <c r="D29" s="232" t="s">
        <v>36</v>
      </c>
      <c r="E29" s="178">
        <v>2</v>
      </c>
      <c r="F29" s="327">
        <v>2892.36</v>
      </c>
      <c r="G29" s="228"/>
    </row>
    <row r="30" spans="1:7" ht="12.75">
      <c r="A30" s="159"/>
      <c r="B30" s="326"/>
      <c r="C30" s="231" t="s">
        <v>89</v>
      </c>
      <c r="D30" s="232" t="s">
        <v>36</v>
      </c>
      <c r="E30" s="178">
        <v>2</v>
      </c>
      <c r="F30" s="327"/>
      <c r="G30" s="228"/>
    </row>
    <row r="31" spans="1:7" ht="13.5" thickBot="1">
      <c r="A31" s="160"/>
      <c r="B31" s="233"/>
      <c r="C31" s="234"/>
      <c r="D31" s="235"/>
      <c r="E31" s="203" t="s">
        <v>37</v>
      </c>
      <c r="F31" s="236">
        <f>SUM(F25:F30)</f>
        <v>37328.29</v>
      </c>
      <c r="G31" s="237"/>
    </row>
    <row r="32" spans="1:7" ht="12.75">
      <c r="A32" s="158"/>
      <c r="B32" s="220"/>
      <c r="C32" s="238" t="s">
        <v>41</v>
      </c>
      <c r="D32" s="239"/>
      <c r="E32" s="239"/>
      <c r="F32" s="240"/>
      <c r="G32" s="241"/>
    </row>
    <row r="33" spans="1:9" ht="12.75">
      <c r="A33" s="158"/>
      <c r="B33" s="220"/>
      <c r="C33" s="242" t="s">
        <v>38</v>
      </c>
      <c r="D33" s="222"/>
      <c r="E33" s="222"/>
      <c r="F33" s="243"/>
      <c r="G33" s="241"/>
      <c r="I33" s="179">
        <f>F31+F36</f>
        <v>56042.93</v>
      </c>
    </row>
    <row r="34" spans="1:7" ht="26.25" customHeight="1">
      <c r="A34" s="158"/>
      <c r="B34" s="244" t="s">
        <v>47</v>
      </c>
      <c r="C34" s="245" t="s">
        <v>63</v>
      </c>
      <c r="D34" s="208" t="s">
        <v>40</v>
      </c>
      <c r="E34" s="214">
        <v>769.2</v>
      </c>
      <c r="F34" s="246">
        <f>E34*G34</f>
        <v>415.37</v>
      </c>
      <c r="G34" s="216">
        <v>0.54</v>
      </c>
    </row>
    <row r="35" spans="1:7" ht="51.75" customHeight="1">
      <c r="A35" s="158"/>
      <c r="B35" s="244" t="s">
        <v>52</v>
      </c>
      <c r="C35" s="247" t="s">
        <v>64</v>
      </c>
      <c r="D35" s="248" t="s">
        <v>40</v>
      </c>
      <c r="E35" s="214">
        <v>769.2</v>
      </c>
      <c r="F35" s="215">
        <f>E35*G35</f>
        <v>18299.27</v>
      </c>
      <c r="G35" s="216">
        <v>23.79</v>
      </c>
    </row>
    <row r="36" spans="1:7" ht="13.5" thickBot="1">
      <c r="A36" s="157"/>
      <c r="B36" s="200"/>
      <c r="C36" s="249"/>
      <c r="D36" s="202"/>
      <c r="E36" s="250" t="s">
        <v>37</v>
      </c>
      <c r="F36" s="236">
        <f>SUM(F34:F35)</f>
        <v>18714.64</v>
      </c>
      <c r="G36" s="205"/>
    </row>
    <row r="37" spans="1:7" ht="12.75">
      <c r="A37" s="156"/>
      <c r="B37" s="251"/>
      <c r="C37" s="252" t="s">
        <v>46</v>
      </c>
      <c r="D37" s="253"/>
      <c r="E37" s="253"/>
      <c r="F37" s="254"/>
      <c r="G37" s="255"/>
    </row>
    <row r="38" spans="1:7" ht="12.75">
      <c r="A38" s="161"/>
      <c r="B38" s="256" t="s">
        <v>54</v>
      </c>
      <c r="C38" s="257" t="s">
        <v>82</v>
      </c>
      <c r="D38" s="258" t="s">
        <v>83</v>
      </c>
      <c r="E38" s="259">
        <v>46874</v>
      </c>
      <c r="F38" s="260">
        <v>2828.14</v>
      </c>
      <c r="G38" s="261"/>
    </row>
    <row r="39" spans="1:7" ht="13.5" thickBot="1">
      <c r="A39" s="157"/>
      <c r="B39" s="200"/>
      <c r="C39" s="201"/>
      <c r="D39" s="202"/>
      <c r="E39" s="250" t="s">
        <v>37</v>
      </c>
      <c r="F39" s="204">
        <f>SUM(F38:F38)</f>
        <v>2828.14</v>
      </c>
      <c r="G39" s="205"/>
    </row>
    <row r="40" spans="1:7" ht="12.75">
      <c r="A40" s="156"/>
      <c r="B40" s="251"/>
      <c r="C40" s="221" t="s">
        <v>48</v>
      </c>
      <c r="D40" s="253"/>
      <c r="E40" s="253"/>
      <c r="F40" s="254"/>
      <c r="G40" s="255"/>
    </row>
    <row r="41" spans="1:7" ht="12.75">
      <c r="A41" s="156"/>
      <c r="B41" s="206" t="s">
        <v>39</v>
      </c>
      <c r="C41" s="262" t="s">
        <v>90</v>
      </c>
      <c r="D41" s="263" t="s">
        <v>36</v>
      </c>
      <c r="E41" s="199">
        <v>1</v>
      </c>
      <c r="F41" s="185">
        <v>281.62</v>
      </c>
      <c r="G41" s="264"/>
    </row>
    <row r="42" spans="1:7" ht="12.75">
      <c r="A42" s="156"/>
      <c r="B42" s="206" t="s">
        <v>53</v>
      </c>
      <c r="C42" s="196" t="s">
        <v>91</v>
      </c>
      <c r="D42" s="197" t="s">
        <v>51</v>
      </c>
      <c r="E42" s="197">
        <v>1</v>
      </c>
      <c r="F42" s="185">
        <v>59</v>
      </c>
      <c r="G42" s="264"/>
    </row>
    <row r="43" spans="1:7" ht="12.75">
      <c r="A43" s="156"/>
      <c r="B43" s="316" t="s">
        <v>52</v>
      </c>
      <c r="C43" s="196" t="s">
        <v>92</v>
      </c>
      <c r="D43" s="197" t="s">
        <v>51</v>
      </c>
      <c r="E43" s="197">
        <v>2</v>
      </c>
      <c r="F43" s="313">
        <v>1411.09</v>
      </c>
      <c r="G43" s="264"/>
    </row>
    <row r="44" spans="1:7" ht="12.75">
      <c r="A44" s="156"/>
      <c r="B44" s="317"/>
      <c r="C44" s="196" t="s">
        <v>93</v>
      </c>
      <c r="D44" s="197" t="s">
        <v>51</v>
      </c>
      <c r="E44" s="197">
        <v>2</v>
      </c>
      <c r="F44" s="314"/>
      <c r="G44" s="264"/>
    </row>
    <row r="45" spans="1:7" ht="12.75">
      <c r="A45" s="156"/>
      <c r="B45" s="318"/>
      <c r="C45" s="196" t="s">
        <v>94</v>
      </c>
      <c r="D45" s="197" t="s">
        <v>51</v>
      </c>
      <c r="E45" s="197">
        <v>2</v>
      </c>
      <c r="F45" s="315"/>
      <c r="G45" s="264"/>
    </row>
    <row r="46" spans="1:7" ht="18" customHeight="1">
      <c r="A46" s="162"/>
      <c r="B46" s="265" t="s">
        <v>44</v>
      </c>
      <c r="C46" s="266" t="s">
        <v>92</v>
      </c>
      <c r="D46" s="267" t="s">
        <v>36</v>
      </c>
      <c r="E46" s="267">
        <v>2</v>
      </c>
      <c r="F46" s="268">
        <v>1471.71</v>
      </c>
      <c r="G46" s="264"/>
    </row>
    <row r="47" spans="1:7" ht="13.5" thickBot="1">
      <c r="A47" s="157"/>
      <c r="B47" s="200"/>
      <c r="C47" s="201"/>
      <c r="D47" s="202"/>
      <c r="E47" s="250" t="s">
        <v>37</v>
      </c>
      <c r="F47" s="236">
        <f>SUM(F41:F46)</f>
        <v>3223.42</v>
      </c>
      <c r="G47" s="205"/>
    </row>
    <row r="48" spans="1:7" ht="12.75">
      <c r="A48" s="156"/>
      <c r="B48" s="251"/>
      <c r="C48" s="238" t="s">
        <v>48</v>
      </c>
      <c r="D48" s="269"/>
      <c r="E48" s="270"/>
      <c r="F48" s="271"/>
      <c r="G48" s="255"/>
    </row>
    <row r="49" spans="1:7" ht="12.75">
      <c r="A49" s="162"/>
      <c r="B49" s="183"/>
      <c r="C49" s="207" t="s">
        <v>38</v>
      </c>
      <c r="D49" s="267"/>
      <c r="E49" s="272"/>
      <c r="F49" s="273"/>
      <c r="G49" s="274"/>
    </row>
    <row r="50" spans="1:7" ht="12.75">
      <c r="A50" s="162"/>
      <c r="B50" s="275" t="s">
        <v>47</v>
      </c>
      <c r="C50" s="230" t="s">
        <v>65</v>
      </c>
      <c r="D50" s="181" t="s">
        <v>66</v>
      </c>
      <c r="E50" s="181">
        <v>2</v>
      </c>
      <c r="F50" s="276">
        <f>E50*G50</f>
        <v>3515</v>
      </c>
      <c r="G50" s="216">
        <v>1757.34</v>
      </c>
    </row>
    <row r="51" spans="1:7" ht="12.75">
      <c r="A51" s="162"/>
      <c r="B51" s="275" t="s">
        <v>52</v>
      </c>
      <c r="C51" s="180" t="s">
        <v>67</v>
      </c>
      <c r="D51" s="181" t="s">
        <v>36</v>
      </c>
      <c r="E51" s="181">
        <v>4</v>
      </c>
      <c r="F51" s="276">
        <f>E51*G51</f>
        <v>2054</v>
      </c>
      <c r="G51" s="216">
        <v>513.6</v>
      </c>
    </row>
    <row r="52" spans="1:7" ht="13.5" thickBot="1">
      <c r="A52" s="157"/>
      <c r="B52" s="200"/>
      <c r="C52" s="201"/>
      <c r="D52" s="202"/>
      <c r="E52" s="250" t="s">
        <v>37</v>
      </c>
      <c r="F52" s="236">
        <f>SUM(F50:F51)</f>
        <v>5569</v>
      </c>
      <c r="G52" s="205"/>
    </row>
    <row r="53" spans="1:7" ht="13.5" thickBot="1">
      <c r="A53" s="163"/>
      <c r="B53" s="277"/>
      <c r="C53" s="278"/>
      <c r="D53" s="277"/>
      <c r="E53" s="279" t="s">
        <v>49</v>
      </c>
      <c r="F53" s="280">
        <f>F52+F47+F36+F31+F23+F19+F39</f>
        <v>85391.47</v>
      </c>
      <c r="G53" s="281"/>
    </row>
    <row r="55" spans="1:7" ht="12.75">
      <c r="A55" s="170"/>
      <c r="B55" s="171" t="s">
        <v>21</v>
      </c>
      <c r="C55" s="172"/>
      <c r="D55" s="173" t="s">
        <v>23</v>
      </c>
      <c r="E55" s="173"/>
      <c r="F55" s="174"/>
      <c r="G55" s="175"/>
    </row>
    <row r="56" spans="1:7" ht="12.75">
      <c r="A56" s="170"/>
      <c r="B56" s="171"/>
      <c r="C56" s="172"/>
      <c r="D56" s="173"/>
      <c r="E56" s="173"/>
      <c r="F56" s="174"/>
      <c r="G56" s="175"/>
    </row>
  </sheetData>
  <mergeCells count="14">
    <mergeCell ref="A1:G1"/>
    <mergeCell ref="A2:G2"/>
    <mergeCell ref="A3:G3"/>
    <mergeCell ref="B7:B8"/>
    <mergeCell ref="F7:F8"/>
    <mergeCell ref="F43:F45"/>
    <mergeCell ref="B43:B45"/>
    <mergeCell ref="F17:F18"/>
    <mergeCell ref="F13:F16"/>
    <mergeCell ref="B13:B16"/>
    <mergeCell ref="F25:F27"/>
    <mergeCell ref="B25:B27"/>
    <mergeCell ref="F29:F30"/>
    <mergeCell ref="B29:B30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2017-01-31T12:58:58Z</cp:lastPrinted>
  <dcterms:created xsi:type="dcterms:W3CDTF">2010-11-29T02:37:01Z</dcterms:created>
  <dcterms:modified xsi:type="dcterms:W3CDTF">2017-01-31T12:59:02Z</dcterms:modified>
  <cp:category/>
  <cp:version/>
  <cp:contentType/>
  <cp:contentStatus/>
</cp:coreProperties>
</file>