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8" sheetId="7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<sst xmlns="http://schemas.openxmlformats.org/spreadsheetml/2006/main" count="118" uniqueCount="82">
  <si>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</si>
  <si>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</si>
  <si>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</si>
  <si>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</si>
  <si>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</si>
  <si>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</si>
  <si>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</si>
  <si>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</si>
  <si>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</si>
  <si>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</si>
  <si>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</si>
  <si>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</si>
  <si>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</si>
  <si>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</si>
  <si>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</si>
  <si>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</si>
  <si>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</si>
  <si>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</si>
  <si>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</si>
  <si>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</si>
  <si>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</si>
  <si>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</si>
  <si>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</si>
  <si>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</si>
  <si>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</si>
  <si>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</si>
  <si>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8</t>
  </si>
  <si>
    <t xml:space="preserve">Перечень выполненных работ 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</si>
  <si>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</si>
  <si>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</si>
  <si>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</si>
  <si>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</si>
  <si>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</si>
  <si>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</si>
  <si>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</si>
  <si>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</si>
  <si>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</si>
  <si>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март</t>
  </si>
  <si>
    <t>м2</t>
  </si>
  <si>
    <t>Сантехнические работы</t>
  </si>
  <si>
    <t>м.п.</t>
  </si>
  <si>
    <t>октябрь</t>
  </si>
  <si>
    <t>май</t>
  </si>
  <si>
    <t>Электротехнические работы</t>
  </si>
  <si>
    <t>ИТОГО:</t>
  </si>
  <si>
    <r>
      <t xml:space="preserve">ул. Советская, д.8 -  </t>
    </r>
    <r>
      <rPr>
        <b/>
        <sz val="20"/>
        <color indexed="10"/>
        <rFont val="Arial Cyr"/>
        <family val="2"/>
      </rPr>
      <t>ООО "Статус 2"</t>
    </r>
  </si>
  <si>
    <t>август</t>
  </si>
  <si>
    <t>июль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</si>
  <si>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</si>
  <si>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</si>
  <si>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</si>
  <si>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</si>
  <si>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</si>
  <si>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</si>
  <si>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</si>
  <si>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</si>
  <si>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</si>
  <si>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</si>
  <si>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</si>
  <si>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</si>
  <si>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</si>
  <si>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</si>
  <si>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</si>
  <si>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Укрепление проушин.</t>
  </si>
  <si>
    <t>Укрепление навесов</t>
  </si>
  <si>
    <t>Ремонт входной двери .</t>
  </si>
  <si>
    <t>Ремонт пола в подъезде.</t>
  </si>
  <si>
    <t>Ремонт короба ввода.</t>
  </si>
  <si>
    <t>Гермитезаци выхода на кровлю рубероидом</t>
  </si>
  <si>
    <t>Ревизия задвижек с заменой набивки сальников.</t>
  </si>
  <si>
    <t>Заглушили 1 под. ХВС,ГВС, ТВС</t>
  </si>
  <si>
    <t>Смена ламп</t>
  </si>
  <si>
    <t>Демонтаж светильников для люминесцентных ламп</t>
  </si>
  <si>
    <t>Подключение ком. Освещения в щите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</si>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</sst>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i/>
      <sz val="10"/>
      <name val="Arial Cyr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>
      <alignment vertical="top"/>
      <protection locked="0"/>
    </xf>
  </cellStyleXfs>
  <cellXfs count="3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4" fontId="20" fillId="0" borderId="36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 textRotation="90" wrapText="1"/>
    </xf>
    <xf numFmtId="0" fontId="0" fillId="4" borderId="40" xfId="0" applyFill="1" applyBorder="1" applyAlignment="1">
      <alignment horizontal="center" vertical="center"/>
    </xf>
    <xf numFmtId="0" fontId="0" fillId="4" borderId="39" xfId="0" applyFill="1" applyBorder="1"/>
    <xf numFmtId="0" fontId="17" fillId="4" borderId="8" xfId="0" applyFont="1" applyFill="1" applyBorder="1" applyAlignment="1">
      <alignment horizontal="center" vertical="center" textRotation="90" wrapText="1"/>
    </xf>
    <xf numFmtId="0" fontId="0" fillId="4" borderId="41" xfId="0" applyFill="1" applyBorder="1"/>
    <xf numFmtId="0" fontId="17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20" fillId="0" borderId="36" xfId="0" applyFont="1" applyBorder="1" applyAlignment="1">
      <alignment horizontal="center" vertical="center" wrapText="1"/>
    </xf>
    <xf numFmtId="4" fontId="0" fillId="4" borderId="36" xfId="0" applyNumberFormat="1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21" fillId="0" borderId="40" xfId="0" applyFont="1" applyBorder="1" applyAlignment="1">
      <alignment horizontal="center" vertical="center" wrapText="1"/>
    </xf>
    <xf numFmtId="4" fontId="0" fillId="4" borderId="40" xfId="0" applyNumberForma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textRotation="90" wrapText="1"/>
    </xf>
    <xf numFmtId="4" fontId="20" fillId="0" borderId="1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7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4" fontId="5" fillId="3" borderId="17" xfId="0" applyNumberFormat="1" applyFont="1" applyFill="1" applyBorder="1" applyAlignment="1">
      <alignment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4" fontId="0" fillId="4" borderId="36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19" fillId="4" borderId="49" xfId="0" applyFont="1" applyFill="1" applyBorder="1" applyAlignment="1">
      <alignment vertical="center"/>
    </xf>
    <xf numFmtId="4" fontId="8" fillId="0" borderId="3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4" fontId="0" fillId="0" borderId="36" xfId="0" applyNumberFormat="1" applyBorder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center" vertical="center" wrapText="1"/>
    </xf>
    <xf numFmtId="4" fontId="26" fillId="4" borderId="9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left" vertical="top" wrapText="1"/>
    </xf>
    <xf numFmtId="0" fontId="29" fillId="4" borderId="49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0" fontId="18" fillId="4" borderId="9" xfId="0" applyFont="1" applyFill="1" applyBorder="1" applyAlignment="1">
      <alignment horizontal="center" vertical="top" wrapText="1"/>
    </xf>
    <xf numFmtId="0" fontId="31" fillId="0" borderId="9" xfId="0" applyFont="1" applyBorder="1" applyAlignment="1">
      <alignment vertical="top" wrapText="1"/>
    </xf>
    <xf numFmtId="0" fontId="31" fillId="0" borderId="9" xfId="0" applyFont="1" applyBorder="1" applyAlignment="1">
      <alignment horizontal="center" vertical="top" wrapText="1"/>
    </xf>
    <xf numFmtId="49" fontId="18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24" fillId="4" borderId="9" xfId="0" applyNumberFormat="1" applyFont="1" applyFill="1" applyBorder="1" applyAlignment="1">
      <alignment horizontal="center" vertical="center" wrapText="1"/>
    </xf>
    <xf numFmtId="0" fontId="25" fillId="4" borderId="9" xfId="0" applyNumberFormat="1" applyFont="1" applyFill="1" applyBorder="1" applyAlignment="1">
      <alignment horizontal="center" vertical="top" wrapText="1"/>
    </xf>
    <xf numFmtId="0" fontId="25" fillId="0" borderId="9" xfId="0" applyNumberFormat="1" applyFont="1" applyBorder="1" applyAlignment="1">
      <alignment wrapText="1"/>
    </xf>
    <xf numFmtId="0" fontId="30" fillId="4" borderId="9" xfId="0" applyFont="1" applyFill="1" applyBorder="1" applyAlignment="1">
      <alignment vertical="center" wrapText="1"/>
    </xf>
    <xf numFmtId="0" fontId="30" fillId="4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0" fontId="32" fillId="0" borderId="9" xfId="0" applyFont="1" applyBorder="1"/>
    <xf numFmtId="0" fontId="1" fillId="0" borderId="9" xfId="0" applyFont="1" applyBorder="1" applyAlignment="1">
      <alignment vertical="center" wrapText="1"/>
    </xf>
    <xf numFmtId="0" fontId="19" fillId="4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17" fillId="0" borderId="3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5" fillId="0" borderId="9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" fontId="20" fillId="3" borderId="19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51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6" borderId="43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H37" sqref="H37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27" t="s">
        <v>49</v>
      </c>
      <c r="L2" s="227"/>
      <c r="M2" s="227"/>
      <c r="N2" s="227"/>
    </row>
    <row r="3" spans="11:14" ht="15.75">
      <c r="K3" s="227" t="s">
        <v>50</v>
      </c>
      <c r="L3" s="227"/>
      <c r="M3" s="227"/>
      <c r="N3" s="227"/>
    </row>
    <row r="4" spans="11:14" ht="15.75">
      <c r="K4" s="227" t="s">
        <v>51</v>
      </c>
      <c r="L4" s="227"/>
      <c r="M4" s="227"/>
      <c r="N4" s="227"/>
    </row>
    <row r="7" spans="1:15" s="3" customFormat="1" ht="15.75">
      <c r="A7" s="296" t="s">
        <v>81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1:15" ht="18.75">
      <c r="A8" s="297" t="s">
        <v>26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5" ht="19.5" thickBot="1">
      <c r="A9" s="4" t="s">
        <v>0</v>
      </c>
      <c r="B9" s="138"/>
      <c r="C9" s="138"/>
      <c r="E9" s="137">
        <v>484.2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98" t="s">
        <v>1</v>
      </c>
      <c r="B10" s="300" t="s">
        <v>2</v>
      </c>
      <c r="C10" s="303" t="s">
        <v>3</v>
      </c>
      <c r="D10" s="325" t="s">
        <v>76</v>
      </c>
      <c r="E10" s="303" t="s">
        <v>4</v>
      </c>
      <c r="F10" s="305" t="s">
        <v>5</v>
      </c>
      <c r="G10" s="307" t="s">
        <v>6</v>
      </c>
      <c r="H10" s="307"/>
      <c r="I10" s="307"/>
      <c r="J10" s="308"/>
      <c r="K10" s="305" t="s">
        <v>7</v>
      </c>
      <c r="L10" s="286" t="s">
        <v>6</v>
      </c>
      <c r="M10" s="286"/>
      <c r="N10" s="286"/>
      <c r="O10" s="287"/>
    </row>
    <row r="11" spans="1:15" s="5" customFormat="1" ht="37.5" customHeight="1">
      <c r="A11" s="299"/>
      <c r="B11" s="301"/>
      <c r="C11" s="304"/>
      <c r="D11" s="326"/>
      <c r="E11" s="304"/>
      <c r="F11" s="306"/>
      <c r="G11" s="288" t="s">
        <v>8</v>
      </c>
      <c r="H11" s="288" t="s">
        <v>9</v>
      </c>
      <c r="I11" s="288" t="s">
        <v>10</v>
      </c>
      <c r="J11" s="289" t="s">
        <v>11</v>
      </c>
      <c r="K11" s="306"/>
      <c r="L11" s="290" t="s">
        <v>24</v>
      </c>
      <c r="M11" s="288" t="s">
        <v>12</v>
      </c>
      <c r="N11" s="290" t="s">
        <v>25</v>
      </c>
      <c r="O11" s="289" t="s">
        <v>13</v>
      </c>
    </row>
    <row r="12" spans="1:15" s="5" customFormat="1" ht="44.25" customHeight="1" thickBot="1">
      <c r="A12" s="299"/>
      <c r="B12" s="302"/>
      <c r="C12" s="304"/>
      <c r="D12" s="327"/>
      <c r="E12" s="304"/>
      <c r="F12" s="306"/>
      <c r="G12" s="288"/>
      <c r="H12" s="288"/>
      <c r="I12" s="288"/>
      <c r="J12" s="289"/>
      <c r="K12" s="306"/>
      <c r="L12" s="290"/>
      <c r="M12" s="288"/>
      <c r="N12" s="290"/>
      <c r="O12" s="289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12.87</v>
      </c>
      <c r="D31" s="114">
        <v>1.35</v>
      </c>
      <c r="E31" s="113">
        <f>F31+K31</f>
        <v>11.52</v>
      </c>
      <c r="F31" s="113">
        <f>G31+H31+I31+J31</f>
        <v>5.1</v>
      </c>
      <c r="G31" s="115">
        <f>4.11-1.35</f>
        <v>2.76</v>
      </c>
      <c r="H31" s="116">
        <v>1.09</v>
      </c>
      <c r="I31" s="116">
        <v>0.45</v>
      </c>
      <c r="J31" s="116">
        <v>0.8</v>
      </c>
      <c r="K31" s="113">
        <f>L31+M31+N31+O31</f>
        <v>6.42</v>
      </c>
      <c r="L31" s="115">
        <v>0.45</v>
      </c>
      <c r="M31" s="116">
        <v>3.03</v>
      </c>
      <c r="N31" s="116">
        <v>0.28</v>
      </c>
      <c r="O31" s="117">
        <v>2.66</v>
      </c>
    </row>
    <row r="32" spans="1:15" ht="24.75" customHeight="1" thickBot="1">
      <c r="A32" s="16" t="s">
        <v>77</v>
      </c>
      <c r="B32" s="17">
        <v>1</v>
      </c>
      <c r="C32" s="80">
        <f>C31*E9*12</f>
        <v>74779.8</v>
      </c>
      <c r="D32" s="19">
        <f>D31*E9*12</f>
        <v>7844</v>
      </c>
      <c r="E32" s="63">
        <f>F32+K32</f>
        <v>66937</v>
      </c>
      <c r="F32" s="63">
        <f>G32+H32+I32+J32</f>
        <v>29633</v>
      </c>
      <c r="G32" s="81">
        <f>G31/C31*C32</f>
        <v>16037</v>
      </c>
      <c r="H32" s="22">
        <f>H31/C31*C32</f>
        <v>6333</v>
      </c>
      <c r="I32" s="22">
        <f>I31/C31*C32</f>
        <v>2615</v>
      </c>
      <c r="J32" s="23">
        <f>J31/C31*C32</f>
        <v>4648</v>
      </c>
      <c r="K32" s="134">
        <f>L32+M32+N32+O32</f>
        <v>37304</v>
      </c>
      <c r="L32" s="82">
        <f>L31/C31*C32</f>
        <v>2615</v>
      </c>
      <c r="M32" s="25">
        <f>M31/C31*C32</f>
        <v>17606</v>
      </c>
      <c r="N32" s="25">
        <f>N31/C31*C32</f>
        <v>1627</v>
      </c>
      <c r="O32" s="26">
        <f>O31/C31*C32</f>
        <v>15456</v>
      </c>
    </row>
    <row r="33" spans="1:15" ht="26.25" customHeight="1" thickBot="1">
      <c r="A33" s="126" t="s">
        <v>78</v>
      </c>
      <c r="B33" s="127">
        <f>(C33/C32)%*100</f>
        <v>0.666</v>
      </c>
      <c r="C33" s="128">
        <v>49806.6</v>
      </c>
      <c r="D33" s="129">
        <f>D31/C31*C33</f>
        <v>5224</v>
      </c>
      <c r="E33" s="130">
        <f>F33+K33</f>
        <v>44581</v>
      </c>
      <c r="F33" s="130">
        <f>G33+H33+I33+J33</f>
        <v>19736</v>
      </c>
      <c r="G33" s="131">
        <f>G31/C31*C33</f>
        <v>10681</v>
      </c>
      <c r="H33" s="132">
        <f>H31/C31*C33</f>
        <v>4218</v>
      </c>
      <c r="I33" s="132">
        <f>I31/C31*C33</f>
        <v>1741</v>
      </c>
      <c r="J33" s="133">
        <f>J31/C31*C33</f>
        <v>3096</v>
      </c>
      <c r="K33" s="135">
        <f aca="true" t="shared" si="0" ref="K33:K35">L33+M33+N33+O33</f>
        <v>24845</v>
      </c>
      <c r="L33" s="131">
        <f>L31/C31*C33</f>
        <v>1741</v>
      </c>
      <c r="M33" s="132">
        <f>M31/C31*C33</f>
        <v>11726</v>
      </c>
      <c r="N33" s="132">
        <f>N31/C31*C33</f>
        <v>1084</v>
      </c>
      <c r="O33" s="133">
        <f>O31/C31*C33</f>
        <v>10294</v>
      </c>
    </row>
    <row r="34" spans="1:15" ht="34.5" customHeight="1" thickBot="1">
      <c r="A34" s="119" t="s">
        <v>79</v>
      </c>
      <c r="B34" s="120"/>
      <c r="C34" s="121">
        <f>D34+E34</f>
        <v>81517</v>
      </c>
      <c r="D34" s="122">
        <f>D32</f>
        <v>7844</v>
      </c>
      <c r="E34" s="121">
        <f>F34+K34</f>
        <v>73673</v>
      </c>
      <c r="F34" s="121">
        <f>G34+H34+I34+J34</f>
        <v>36369</v>
      </c>
      <c r="G34" s="123">
        <f>10298.66+1743.12</f>
        <v>12042</v>
      </c>
      <c r="H34" s="124">
        <f>7245.29+11780.59</f>
        <v>19026</v>
      </c>
      <c r="I34" s="124">
        <f>758.82+4542</f>
        <v>5301</v>
      </c>
      <c r="J34" s="125"/>
      <c r="K34" s="136">
        <f t="shared" si="0"/>
        <v>37304</v>
      </c>
      <c r="L34" s="123">
        <f aca="true" t="shared" si="1" ref="L34:O34">L32</f>
        <v>2615</v>
      </c>
      <c r="M34" s="124">
        <f t="shared" si="1"/>
        <v>17606</v>
      </c>
      <c r="N34" s="124">
        <f t="shared" si="1"/>
        <v>1627</v>
      </c>
      <c r="O34" s="125">
        <f t="shared" si="1"/>
        <v>15456</v>
      </c>
    </row>
    <row r="35" spans="1:15" ht="24.75" customHeight="1" thickBot="1">
      <c r="A35" s="69" t="s">
        <v>15</v>
      </c>
      <c r="B35" s="70"/>
      <c r="C35" s="83">
        <f>C34-C33</f>
        <v>31710</v>
      </c>
      <c r="D35" s="40">
        <f>D34-D33</f>
        <v>2620</v>
      </c>
      <c r="E35" s="83">
        <f>F35+K35</f>
        <v>29092</v>
      </c>
      <c r="F35" s="83">
        <f>G35+H35+I35+J35</f>
        <v>16633</v>
      </c>
      <c r="G35" s="84">
        <f>G34-G33</f>
        <v>1361</v>
      </c>
      <c r="H35" s="40">
        <f>H34-H33</f>
        <v>14808</v>
      </c>
      <c r="I35" s="40">
        <f>I34-I33</f>
        <v>3560</v>
      </c>
      <c r="J35" s="72">
        <f>J34-J33</f>
        <v>-3096</v>
      </c>
      <c r="K35" s="226">
        <f t="shared" si="0"/>
        <v>12459</v>
      </c>
      <c r="L35" s="85">
        <f>L34-L33</f>
        <v>874</v>
      </c>
      <c r="M35" s="86">
        <f aca="true" t="shared" si="2" ref="M35:O35">M34-M33</f>
        <v>5880</v>
      </c>
      <c r="N35" s="86">
        <f t="shared" si="2"/>
        <v>543</v>
      </c>
      <c r="O35" s="109">
        <f t="shared" si="2"/>
        <v>5162</v>
      </c>
    </row>
    <row r="36" spans="1:15" s="2" customFormat="1" ht="24.75" customHeight="1" thickBot="1">
      <c r="A36" s="292" t="s">
        <v>80</v>
      </c>
      <c r="B36" s="293"/>
      <c r="C36" s="293"/>
      <c r="D36" s="293"/>
      <c r="E36" s="294">
        <v>31900.4</v>
      </c>
      <c r="F36" s="295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79" t="s">
        <v>16</v>
      </c>
      <c r="B38" s="282" t="s">
        <v>17</v>
      </c>
      <c r="C38" s="285"/>
      <c r="D38" s="278"/>
      <c r="E38" s="285"/>
      <c r="F38" s="285"/>
      <c r="G38" s="291"/>
      <c r="H38" s="291"/>
      <c r="I38" s="291"/>
      <c r="J38" s="291"/>
      <c r="K38" s="285"/>
      <c r="L38" s="291"/>
      <c r="M38" s="291"/>
      <c r="N38" s="291"/>
      <c r="O38" s="291"/>
    </row>
    <row r="39" spans="1:15" s="2" customFormat="1" ht="12.75" customHeight="1" hidden="1">
      <c r="A39" s="280"/>
      <c r="B39" s="283"/>
      <c r="C39" s="285"/>
      <c r="D39" s="278"/>
      <c r="E39" s="285"/>
      <c r="F39" s="285"/>
      <c r="G39" s="278"/>
      <c r="H39" s="278"/>
      <c r="I39" s="278"/>
      <c r="J39" s="278"/>
      <c r="K39" s="285"/>
      <c r="L39" s="278"/>
      <c r="M39" s="278"/>
      <c r="N39" s="278"/>
      <c r="O39" s="278"/>
    </row>
    <row r="40" spans="1:15" s="89" customFormat="1" ht="60" customHeight="1" hidden="1">
      <c r="A40" s="281"/>
      <c r="B40" s="284"/>
      <c r="C40" s="285"/>
      <c r="D40" s="278"/>
      <c r="E40" s="285"/>
      <c r="F40" s="285"/>
      <c r="G40" s="278"/>
      <c r="H40" s="278"/>
      <c r="I40" s="278"/>
      <c r="J40" s="278"/>
      <c r="K40" s="285"/>
      <c r="L40" s="278"/>
      <c r="M40" s="278"/>
      <c r="N40" s="278"/>
      <c r="O40" s="278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75</v>
      </c>
      <c r="L50" s="110"/>
    </row>
    <row r="52" spans="2:8" ht="12.75">
      <c r="B52" s="1" t="s">
        <v>52</v>
      </c>
      <c r="H52" s="1" t="s">
        <v>53</v>
      </c>
    </row>
  </sheetData>
  <mergeCells count="38"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8:A40"/>
    <mergeCell ref="B38:B40"/>
    <mergeCell ref="C38:C40"/>
    <mergeCell ref="D38:D40"/>
    <mergeCell ref="E38:E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 topLeftCell="A19">
      <selection activeCell="J29" sqref="J29"/>
    </sheetView>
  </sheetViews>
  <sheetFormatPr defaultColWidth="9.00390625" defaultRowHeight="12.75"/>
  <cols>
    <col min="1" max="1" width="7.00390625" style="188" customWidth="1"/>
    <col min="2" max="2" width="8.875" style="189" customWidth="1"/>
    <col min="3" max="3" width="42.75390625" style="190" customWidth="1"/>
    <col min="4" max="4" width="7.875" style="191" customWidth="1"/>
    <col min="5" max="5" width="10.00390625" style="191" customWidth="1"/>
    <col min="6" max="6" width="11.375" style="192" customWidth="1"/>
    <col min="7" max="7" width="9.75390625" style="193" customWidth="1"/>
  </cols>
  <sheetData>
    <row r="1" spans="1:7" ht="15.75">
      <c r="A1" s="320" t="s">
        <v>27</v>
      </c>
      <c r="B1" s="320"/>
      <c r="C1" s="320"/>
      <c r="D1" s="320"/>
      <c r="E1" s="320"/>
      <c r="F1" s="320"/>
      <c r="G1" s="320"/>
    </row>
    <row r="2" spans="1:7" ht="18.75" thickBot="1">
      <c r="A2" s="321" t="s">
        <v>54</v>
      </c>
      <c r="B2" s="321"/>
      <c r="C2" s="321"/>
      <c r="D2" s="321"/>
      <c r="E2" s="321"/>
      <c r="F2" s="321"/>
      <c r="G2" s="321"/>
    </row>
    <row r="3" spans="1:7" ht="27" thickBot="1">
      <c r="A3" s="322" t="s">
        <v>45</v>
      </c>
      <c r="B3" s="323"/>
      <c r="C3" s="323"/>
      <c r="D3" s="323"/>
      <c r="E3" s="323"/>
      <c r="F3" s="323"/>
      <c r="G3" s="324"/>
    </row>
    <row r="4" spans="1:7" ht="13.5" thickBot="1">
      <c r="A4" s="139"/>
      <c r="B4" s="140"/>
      <c r="C4" s="141"/>
      <c r="D4" s="142"/>
      <c r="E4" s="142"/>
      <c r="F4" s="143"/>
      <c r="G4" s="144"/>
    </row>
    <row r="5" spans="1:7" ht="13.5" thickBot="1">
      <c r="A5" s="200"/>
      <c r="B5" s="201" t="s">
        <v>28</v>
      </c>
      <c r="C5" s="145" t="s">
        <v>29</v>
      </c>
      <c r="D5" s="202" t="s">
        <v>30</v>
      </c>
      <c r="E5" s="203" t="s">
        <v>31</v>
      </c>
      <c r="F5" s="204" t="s">
        <v>32</v>
      </c>
      <c r="G5" s="205" t="s">
        <v>74</v>
      </c>
    </row>
    <row r="6" spans="1:7" ht="12.75">
      <c r="A6" s="146"/>
      <c r="B6" s="261"/>
      <c r="C6" s="147" t="s">
        <v>33</v>
      </c>
      <c r="D6" s="261"/>
      <c r="E6" s="261"/>
      <c r="F6" s="269"/>
      <c r="G6" s="206"/>
    </row>
    <row r="7" spans="1:7" ht="12.75">
      <c r="A7" s="148"/>
      <c r="B7" s="314" t="s">
        <v>48</v>
      </c>
      <c r="C7" s="244" t="s">
        <v>63</v>
      </c>
      <c r="D7" s="245" t="s">
        <v>34</v>
      </c>
      <c r="E7" s="245">
        <v>2</v>
      </c>
      <c r="F7" s="309">
        <v>8363.22</v>
      </c>
      <c r="G7" s="206"/>
    </row>
    <row r="8" spans="1:7" ht="12.75">
      <c r="A8" s="148"/>
      <c r="B8" s="315"/>
      <c r="C8" s="244" t="s">
        <v>64</v>
      </c>
      <c r="D8" s="245" t="s">
        <v>34</v>
      </c>
      <c r="E8" s="245">
        <v>2</v>
      </c>
      <c r="F8" s="313"/>
      <c r="G8" s="206"/>
    </row>
    <row r="9" spans="1:7" ht="12.75">
      <c r="A9" s="148"/>
      <c r="B9" s="315"/>
      <c r="C9" s="244" t="s">
        <v>65</v>
      </c>
      <c r="D9" s="245" t="s">
        <v>38</v>
      </c>
      <c r="E9" s="245">
        <v>1.7</v>
      </c>
      <c r="F9" s="313"/>
      <c r="G9" s="206"/>
    </row>
    <row r="10" spans="1:7" ht="12.75">
      <c r="A10" s="148"/>
      <c r="B10" s="315"/>
      <c r="C10" s="244" t="s">
        <v>66</v>
      </c>
      <c r="D10" s="245" t="s">
        <v>38</v>
      </c>
      <c r="E10" s="245">
        <v>2.31</v>
      </c>
      <c r="F10" s="313"/>
      <c r="G10" s="206"/>
    </row>
    <row r="11" spans="1:7" ht="12.75">
      <c r="A11" s="148"/>
      <c r="B11" s="316"/>
      <c r="C11" s="244" t="s">
        <v>67</v>
      </c>
      <c r="D11" s="245" t="s">
        <v>38</v>
      </c>
      <c r="E11" s="245">
        <v>2.7</v>
      </c>
      <c r="F11" s="310"/>
      <c r="G11" s="206"/>
    </row>
    <row r="12" spans="1:7" ht="15.75">
      <c r="A12" s="148"/>
      <c r="B12" s="273" t="s">
        <v>47</v>
      </c>
      <c r="C12" s="274" t="s">
        <v>68</v>
      </c>
      <c r="D12" s="243" t="s">
        <v>38</v>
      </c>
      <c r="E12" s="246">
        <v>9</v>
      </c>
      <c r="F12" s="247">
        <v>1935.44</v>
      </c>
      <c r="G12" s="206"/>
    </row>
    <row r="13" spans="1:7" ht="16.5" thickBot="1">
      <c r="A13" s="207"/>
      <c r="B13" s="208"/>
      <c r="C13" s="209"/>
      <c r="D13" s="210"/>
      <c r="E13" s="211" t="s">
        <v>35</v>
      </c>
      <c r="F13" s="212">
        <f>SUM(F7:F12)</f>
        <v>10298.66</v>
      </c>
      <c r="G13" s="213"/>
    </row>
    <row r="14" spans="1:7" ht="12.75">
      <c r="A14" s="148"/>
      <c r="B14" s="214"/>
      <c r="C14" s="275" t="s">
        <v>33</v>
      </c>
      <c r="D14" s="261"/>
      <c r="E14" s="261"/>
      <c r="F14" s="269"/>
      <c r="G14" s="149"/>
    </row>
    <row r="15" spans="1:7" ht="12.75">
      <c r="A15" s="182"/>
      <c r="B15" s="215"/>
      <c r="C15" s="173" t="s">
        <v>36</v>
      </c>
      <c r="D15" s="216"/>
      <c r="E15" s="216"/>
      <c r="F15" s="217"/>
      <c r="G15" s="181"/>
    </row>
    <row r="16" spans="1:7" ht="15.75">
      <c r="A16" s="148"/>
      <c r="B16" s="230" t="s">
        <v>42</v>
      </c>
      <c r="C16" s="231" t="s">
        <v>56</v>
      </c>
      <c r="D16" s="232" t="s">
        <v>38</v>
      </c>
      <c r="E16" s="232">
        <v>484.2</v>
      </c>
      <c r="F16" s="233">
        <f>E16*1.8</f>
        <v>871.56</v>
      </c>
      <c r="G16" s="271">
        <v>1.8</v>
      </c>
    </row>
    <row r="17" spans="1:7" ht="25.5">
      <c r="A17" s="148"/>
      <c r="B17" s="230" t="s">
        <v>46</v>
      </c>
      <c r="C17" s="234" t="s">
        <v>57</v>
      </c>
      <c r="D17" s="232" t="s">
        <v>38</v>
      </c>
      <c r="E17" s="232">
        <v>484.2</v>
      </c>
      <c r="F17" s="233">
        <f>E17*1.8</f>
        <v>871.56</v>
      </c>
      <c r="G17" s="271">
        <v>1.8</v>
      </c>
    </row>
    <row r="18" spans="1:7" ht="13.5" thickBot="1">
      <c r="A18" s="150"/>
      <c r="B18" s="151"/>
      <c r="C18" s="157"/>
      <c r="D18" s="158"/>
      <c r="E18" s="152" t="s">
        <v>35</v>
      </c>
      <c r="F18" s="168">
        <f>SUM(F16:F17)</f>
        <v>1743.12</v>
      </c>
      <c r="G18" s="153"/>
    </row>
    <row r="19" spans="1:7" ht="12.75">
      <c r="A19" s="159"/>
      <c r="B19" s="263"/>
      <c r="C19" s="170" t="s">
        <v>39</v>
      </c>
      <c r="D19" s="262"/>
      <c r="E19" s="262"/>
      <c r="F19" s="218"/>
      <c r="G19" s="161"/>
    </row>
    <row r="20" spans="1:10" ht="21">
      <c r="A20" s="162"/>
      <c r="B20" s="318" t="s">
        <v>46</v>
      </c>
      <c r="C20" s="251" t="s">
        <v>55</v>
      </c>
      <c r="D20" s="252" t="s">
        <v>38</v>
      </c>
      <c r="E20" s="252">
        <v>0.942</v>
      </c>
      <c r="F20" s="317">
        <v>3878.66</v>
      </c>
      <c r="G20" s="163"/>
      <c r="J20" s="154"/>
    </row>
    <row r="21" spans="1:7" ht="21">
      <c r="A21" s="162"/>
      <c r="B21" s="319"/>
      <c r="C21" s="251" t="s">
        <v>69</v>
      </c>
      <c r="D21" s="252" t="s">
        <v>34</v>
      </c>
      <c r="E21" s="252">
        <v>2</v>
      </c>
      <c r="F21" s="317"/>
      <c r="G21" s="163"/>
    </row>
    <row r="22" spans="1:10" ht="15">
      <c r="A22" s="162"/>
      <c r="B22" s="257" t="s">
        <v>41</v>
      </c>
      <c r="C22" s="250" t="s">
        <v>70</v>
      </c>
      <c r="D22" s="249" t="s">
        <v>40</v>
      </c>
      <c r="E22" s="248">
        <v>50</v>
      </c>
      <c r="F22" s="268">
        <v>3366.63</v>
      </c>
      <c r="G22" s="163"/>
      <c r="J22" s="154"/>
    </row>
    <row r="23" spans="1:7" ht="13.5" thickBot="1">
      <c r="A23" s="164"/>
      <c r="B23" s="165"/>
      <c r="C23" s="166"/>
      <c r="D23" s="167"/>
      <c r="E23" s="152" t="s">
        <v>35</v>
      </c>
      <c r="F23" s="168">
        <f>SUM(F20:F22)</f>
        <v>7245.29</v>
      </c>
      <c r="G23" s="169"/>
    </row>
    <row r="24" spans="1:7" ht="12.75">
      <c r="A24" s="159"/>
      <c r="B24" s="263"/>
      <c r="C24" s="170" t="s">
        <v>39</v>
      </c>
      <c r="D24" s="262"/>
      <c r="E24" s="262"/>
      <c r="F24" s="171"/>
      <c r="G24" s="172"/>
    </row>
    <row r="25" spans="1:7" ht="12.75">
      <c r="A25" s="159"/>
      <c r="B25" s="263"/>
      <c r="C25" s="173" t="s">
        <v>36</v>
      </c>
      <c r="D25" s="160"/>
      <c r="E25" s="160"/>
      <c r="F25" s="174"/>
      <c r="G25" s="172"/>
    </row>
    <row r="26" spans="1:7" ht="29.25" customHeight="1">
      <c r="A26" s="159"/>
      <c r="B26" s="225" t="s">
        <v>42</v>
      </c>
      <c r="C26" s="235" t="s">
        <v>58</v>
      </c>
      <c r="D26" s="224" t="s">
        <v>38</v>
      </c>
      <c r="E26" s="232">
        <v>484.2</v>
      </c>
      <c r="F26" s="236">
        <f>E26*G26</f>
        <v>261.47</v>
      </c>
      <c r="G26" s="272">
        <v>0.54</v>
      </c>
    </row>
    <row r="27" spans="1:7" ht="51.75" customHeight="1">
      <c r="A27" s="159"/>
      <c r="B27" s="225" t="s">
        <v>46</v>
      </c>
      <c r="C27" s="237" t="s">
        <v>59</v>
      </c>
      <c r="D27" s="175" t="s">
        <v>38</v>
      </c>
      <c r="E27" s="232">
        <v>484.2</v>
      </c>
      <c r="F27" s="238">
        <f>E27*G27</f>
        <v>11519.12</v>
      </c>
      <c r="G27" s="272">
        <v>23.79</v>
      </c>
    </row>
    <row r="28" spans="1:10" ht="13.5" thickBot="1">
      <c r="A28" s="150"/>
      <c r="B28" s="151"/>
      <c r="C28" s="176"/>
      <c r="D28" s="158"/>
      <c r="E28" s="177" t="s">
        <v>35</v>
      </c>
      <c r="F28" s="168">
        <f>SUM(F26:F27)</f>
        <v>11780.59</v>
      </c>
      <c r="G28" s="153"/>
      <c r="J28" s="154">
        <f>F23+F28</f>
        <v>19025.88</v>
      </c>
    </row>
    <row r="29" spans="1:7" ht="12.75">
      <c r="A29" s="146"/>
      <c r="B29" s="180"/>
      <c r="C29" s="184" t="s">
        <v>43</v>
      </c>
      <c r="D29" s="219"/>
      <c r="E29" s="219"/>
      <c r="F29" s="220"/>
      <c r="G29" s="221"/>
    </row>
    <row r="30" spans="1:7" ht="12.75">
      <c r="A30" s="148"/>
      <c r="B30" s="266" t="s">
        <v>37</v>
      </c>
      <c r="C30" s="253" t="s">
        <v>71</v>
      </c>
      <c r="D30" s="254" t="s">
        <v>34</v>
      </c>
      <c r="E30" s="242">
        <v>1</v>
      </c>
      <c r="F30" s="276">
        <v>281.62</v>
      </c>
      <c r="G30" s="156"/>
    </row>
    <row r="31" spans="1:7" ht="21">
      <c r="A31" s="148"/>
      <c r="B31" s="311" t="s">
        <v>48</v>
      </c>
      <c r="C31" s="244" t="s">
        <v>72</v>
      </c>
      <c r="D31" s="245" t="s">
        <v>34</v>
      </c>
      <c r="E31" s="245">
        <v>1</v>
      </c>
      <c r="F31" s="309">
        <v>477.2</v>
      </c>
      <c r="G31" s="156"/>
    </row>
    <row r="32" spans="1:7" ht="12.75">
      <c r="A32" s="148"/>
      <c r="B32" s="312"/>
      <c r="C32" s="244" t="s">
        <v>71</v>
      </c>
      <c r="D32" s="245" t="s">
        <v>34</v>
      </c>
      <c r="E32" s="245">
        <v>2</v>
      </c>
      <c r="F32" s="310"/>
      <c r="G32" s="156"/>
    </row>
    <row r="33" spans="1:7" ht="12.75">
      <c r="A33" s="148"/>
      <c r="B33" s="266"/>
      <c r="C33" s="255" t="s">
        <v>73</v>
      </c>
      <c r="D33" s="265"/>
      <c r="E33" s="265"/>
      <c r="F33" s="229"/>
      <c r="G33" s="156"/>
    </row>
    <row r="34" spans="1:7" ht="13.5" thickBot="1">
      <c r="A34" s="150"/>
      <c r="B34" s="151"/>
      <c r="C34" s="183"/>
      <c r="D34" s="158"/>
      <c r="E34" s="177" t="s">
        <v>35</v>
      </c>
      <c r="F34" s="168">
        <f>SUM(F30:F33)</f>
        <v>758.82</v>
      </c>
      <c r="G34" s="153"/>
    </row>
    <row r="35" spans="1:7" ht="12.75">
      <c r="A35" s="148"/>
      <c r="B35" s="266"/>
      <c r="C35" s="170" t="s">
        <v>43</v>
      </c>
      <c r="D35" s="265"/>
      <c r="E35" s="260"/>
      <c r="F35" s="155"/>
      <c r="G35" s="156"/>
    </row>
    <row r="36" spans="1:7" ht="12.75">
      <c r="A36" s="182"/>
      <c r="B36" s="258"/>
      <c r="C36" s="173" t="s">
        <v>36</v>
      </c>
      <c r="D36" s="264"/>
      <c r="E36" s="259"/>
      <c r="F36" s="179"/>
      <c r="G36" s="181"/>
    </row>
    <row r="37" spans="1:7" ht="16.5" customHeight="1">
      <c r="A37" s="182"/>
      <c r="B37" s="239" t="s">
        <v>42</v>
      </c>
      <c r="C37" s="256" t="s">
        <v>60</v>
      </c>
      <c r="D37" s="267" t="s">
        <v>61</v>
      </c>
      <c r="E37" s="240">
        <v>2</v>
      </c>
      <c r="F37" s="241">
        <f>E37*G37</f>
        <v>3515</v>
      </c>
      <c r="G37" s="270">
        <v>1757.34</v>
      </c>
    </row>
    <row r="38" spans="1:7" ht="12.75">
      <c r="A38" s="178"/>
      <c r="B38" s="239" t="s">
        <v>46</v>
      </c>
      <c r="C38" s="228" t="s">
        <v>62</v>
      </c>
      <c r="D38" s="267" t="s">
        <v>34</v>
      </c>
      <c r="E38" s="240">
        <v>2</v>
      </c>
      <c r="F38" s="241">
        <f>E38*G38</f>
        <v>1027</v>
      </c>
      <c r="G38" s="270">
        <v>513.6</v>
      </c>
    </row>
    <row r="39" spans="1:7" ht="13.5" thickBot="1">
      <c r="A39" s="150"/>
      <c r="B39" s="151"/>
      <c r="C39" s="183"/>
      <c r="D39" s="158"/>
      <c r="E39" s="177" t="s">
        <v>35</v>
      </c>
      <c r="F39" s="168">
        <f>SUM(F37:F38)</f>
        <v>4542</v>
      </c>
      <c r="G39" s="153"/>
    </row>
    <row r="40" spans="1:7" ht="15.75" thickBot="1">
      <c r="A40" s="222"/>
      <c r="B40" s="185"/>
      <c r="C40" s="186"/>
      <c r="D40" s="185"/>
      <c r="E40" s="187" t="s">
        <v>44</v>
      </c>
      <c r="F40" s="277">
        <f>F39+F34+F28+F23+F18+F13</f>
        <v>36368.48</v>
      </c>
      <c r="G40" s="223"/>
    </row>
    <row r="42" spans="1:7" ht="12.75">
      <c r="A42" s="194"/>
      <c r="B42" s="195" t="s">
        <v>21</v>
      </c>
      <c r="C42" s="196"/>
      <c r="D42" s="197" t="s">
        <v>23</v>
      </c>
      <c r="E42" s="197"/>
      <c r="F42" s="198"/>
      <c r="G42" s="199"/>
    </row>
    <row r="43" spans="1:7" ht="12.75">
      <c r="A43" s="194"/>
      <c r="B43" s="195"/>
      <c r="C43" s="196"/>
      <c r="D43" s="197"/>
      <c r="E43" s="197"/>
      <c r="F43" s="198"/>
      <c r="G43" s="199"/>
    </row>
  </sheetData>
  <mergeCells count="9">
    <mergeCell ref="A1:G1"/>
    <mergeCell ref="A2:G2"/>
    <mergeCell ref="A3:G3"/>
    <mergeCell ref="F31:F32"/>
    <mergeCell ref="B31:B32"/>
    <mergeCell ref="F7:F11"/>
    <mergeCell ref="B7:B11"/>
    <mergeCell ref="F20:F21"/>
    <mergeCell ref="B20:B21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2017-01-31T12:59:55Z</cp:lastPrinted>
  <dcterms:created xsi:type="dcterms:W3CDTF">2010-11-29T02:37:01Z</dcterms:created>
  <dcterms:modified xsi:type="dcterms:W3CDTF">2017-01-31T13:00:04Z</dcterms:modified>
  <cp:category/>
  <cp:version/>
  <cp:contentType/>
  <cp:contentStatus/>
</cp:coreProperties>
</file>