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30" windowWidth="17520" windowHeight="8955" activeTab="0"/>
  </bookViews>
  <sheets>
    <sheet name="8а" sheetId="19" r:id="rId1"/>
    <sheet name="работы" sheetId="15" r:id="rId2"/>
  </sheets>
  <externalReferences>
    <externalReference r:id="rId5"/>
  </externalReferences>
  <definedNames/>
  <calcPr calcId="152511" fullPrecision="0"/>
</workbook>
</file>

<file path=xl/sharedStrings.xml><?xml version="1.0" encoding="utf-8"?>
<sst xmlns="http://schemas.openxmlformats.org/spreadsheetml/2006/main" count="138" uniqueCount="96">
  <si>
    <t>Оплачиваемая общая площадь квартир, м2</t>
  </si>
  <si>
    <t>Показатели</t>
  </si>
  <si>
    <t>% оплаты</t>
  </si>
  <si>
    <t>Всего тариф с вознаграждением</t>
  </si>
  <si>
    <t>Итого тариф: текущий ремонт,  содержание жилья</t>
  </si>
  <si>
    <t>Ремонт жилья</t>
  </si>
  <si>
    <t>в том числе:</t>
  </si>
  <si>
    <t>Содержание жилья</t>
  </si>
  <si>
    <t>Текущий ремонт конструктивных элементов зданий</t>
  </si>
  <si>
    <t>Текущий ремонт сантехнического оборудования</t>
  </si>
  <si>
    <t>Текущий ремонт электротехнического оборудования</t>
  </si>
  <si>
    <t>Благоустройство</t>
  </si>
  <si>
    <t>Содержание придомовой территории</t>
  </si>
  <si>
    <t xml:space="preserve">Аварийно-диспетчерская служба </t>
  </si>
  <si>
    <t>Тариф, руб. м2</t>
  </si>
  <si>
    <t>"+" - перевыполнение, руб.
"-" - недоосвоение, руб.</t>
  </si>
  <si>
    <t>ИТОГО август-декабрь 2010г. недоосвоено "-"                                           перевыполнено "+"</t>
  </si>
  <si>
    <t>Обслуживание узлов учета</t>
  </si>
  <si>
    <t>Плановое начисление за август-декабрь 2010 гг., руб.</t>
  </si>
  <si>
    <t>Фактическая оплата за август-декабрь 2010 гг., руб.</t>
  </si>
  <si>
    <t>Фактическое выполнение за август-декабрь 2010 гг., руб.</t>
  </si>
  <si>
    <t>Начальник ПТО</t>
  </si>
  <si>
    <t>Главный  энергетик</t>
  </si>
  <si>
    <t>Р.В. Федорова</t>
  </si>
  <si>
    <t>Содержание общего имущества</t>
  </si>
  <si>
    <t>Требование пожарной безопасности</t>
  </si>
  <si>
    <t xml:space="preserve">Перечень выполненных работ </t>
  </si>
  <si>
    <t>План</t>
  </si>
  <si>
    <t>Месяц</t>
  </si>
  <si>
    <t>Вид работ</t>
  </si>
  <si>
    <t>Ед. изм.</t>
  </si>
  <si>
    <t>Кол-во</t>
  </si>
  <si>
    <t>Сумма,руб</t>
  </si>
  <si>
    <t>Общестроительные работы</t>
  </si>
  <si>
    <t>ноябрь</t>
  </si>
  <si>
    <t>шт</t>
  </si>
  <si>
    <t>Всего:</t>
  </si>
  <si>
    <t>Техническое обслуживание</t>
  </si>
  <si>
    <t>март</t>
  </si>
  <si>
    <t>м2</t>
  </si>
  <si>
    <t>Сантехнические работы</t>
  </si>
  <si>
    <t>январь</t>
  </si>
  <si>
    <t>м.п.</t>
  </si>
  <si>
    <t xml:space="preserve">Благоустройство </t>
  </si>
  <si>
    <t>май</t>
  </si>
  <si>
    <t>Электротехнические работы</t>
  </si>
  <si>
    <t>ИТОГО:</t>
  </si>
  <si>
    <t>сентябрь</t>
  </si>
  <si>
    <t>февраль</t>
  </si>
  <si>
    <t>Замена ламп энергосберегающих GAUS</t>
  </si>
  <si>
    <t>шт.</t>
  </si>
  <si>
    <t>август</t>
  </si>
  <si>
    <t>Замена ламп накаливания ЛОН Е27 40W</t>
  </si>
  <si>
    <t>июнь</t>
  </si>
  <si>
    <t>Утверждаю:</t>
  </si>
  <si>
    <t>Генеральный директор ООО "Статус 2"</t>
  </si>
  <si>
    <t>____________ И.С. Мансурова</t>
  </si>
  <si>
    <t>Начальник участка</t>
  </si>
  <si>
    <t>О.А. Басистюк</t>
  </si>
  <si>
    <t>Улица  Советская, дом 8а</t>
  </si>
  <si>
    <t>за 2016г.</t>
  </si>
  <si>
    <r>
      <t xml:space="preserve">ул. Советская, д.8а -  </t>
    </r>
    <r>
      <rPr>
        <b/>
        <sz val="20"/>
        <color indexed="10"/>
        <rFont val="Arial Cyr"/>
        <family val="2"/>
      </rPr>
      <t>ООО "Статус 2"</t>
    </r>
  </si>
  <si>
    <t>Смена дверных приборов замки навесные.</t>
  </si>
  <si>
    <t>Прочистка канализации Ф100</t>
  </si>
  <si>
    <t>Огрунтовка металлических поверхностей за один раз грунтовкой ГФ-021</t>
  </si>
  <si>
    <t>Проверка (осмотр) состояния конструкций МКД</t>
  </si>
  <si>
    <t xml:space="preserve">Осмотр конструктивных элементов, выявление повреждений в конструктивных элементах  </t>
  </si>
  <si>
    <t>Осмотр, проверка исправности, работоспособности системы водоснабжения, отопления, водоотведения</t>
  </si>
  <si>
    <t>Промывка тркбопроводов,тепловых пунктов,систем отопления и горячего водоснабжения с испытанием на прочность и плотность системы отопления и горячего водоснабжения.</t>
  </si>
  <si>
    <t>Осмотр состояния электрооборудования</t>
  </si>
  <si>
    <t>под.</t>
  </si>
  <si>
    <t>Очистка этажного щитка от пыли.</t>
  </si>
  <si>
    <t>Ремонт дверного блока</t>
  </si>
  <si>
    <t>Укрепление дверных коробок</t>
  </si>
  <si>
    <t>Смена дверных приборов проушины.</t>
  </si>
  <si>
    <t>Укрепление проушин.</t>
  </si>
  <si>
    <t>Укрепление гипсокартона саморезами</t>
  </si>
  <si>
    <t>Смена дверных приборов замки.</t>
  </si>
  <si>
    <t>Ремонт шиферной кровли</t>
  </si>
  <si>
    <t>20</t>
  </si>
  <si>
    <t>Укрепление проушины на черд. люке.</t>
  </si>
  <si>
    <t>Установка пружины на входную дверь</t>
  </si>
  <si>
    <t>100 сгонов</t>
  </si>
  <si>
    <t>Смена сгонов у трубопроводов диаметром до 50 мм</t>
  </si>
  <si>
    <t>0.02</t>
  </si>
  <si>
    <t>Замена шарового крана.</t>
  </si>
  <si>
    <t>Ревизия задвижек с заменой набивки сальников.</t>
  </si>
  <si>
    <t>Вкл. Автомата</t>
  </si>
  <si>
    <t>Прим-ие</t>
  </si>
  <si>
    <t>О.А. Доброгорский</t>
  </si>
  <si>
    <t>Услуга организации начисления,сбора,распределения и перерасчета платежей</t>
  </si>
  <si>
    <t>Плановое начисление за 2016 год,  руб.</t>
  </si>
  <si>
    <t>Фактическая оплата за  2016 год,  руб.</t>
  </si>
  <si>
    <t>Фактическое выполнение за 2016 год, руб.</t>
  </si>
  <si>
    <t>ПРОСРОЧЕННАЯ ЗАДОЛЖЕННОСТЬ  ПО ОПЛАТЕ ЖКУ
на 01.01.2017г. составляет:</t>
  </si>
  <si>
    <t>Отчет Обслуживающей организации ООО " Статус2"  по выполнению работ по содержанию и текущему ремонту жилого фонда,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</si>
</sst>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;[Red]#,##0"/>
    <numFmt numFmtId="166" formatCode="#,##0_р_.;[Red]#,##0_р_."/>
    <numFmt numFmtId="167" formatCode="#,##0.0;[Red]#,##0.0"/>
    <numFmt numFmtId="168" formatCode="#,##0_р_."/>
  </numFmts>
  <fonts count="33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2"/>
      <name val="Arial Cyr"/>
      <family val="2"/>
    </font>
    <font>
      <b/>
      <sz val="14"/>
      <name val="Arial Cyr"/>
      <family val="2"/>
    </font>
    <font>
      <b/>
      <sz val="20"/>
      <name val="Arial Cyr"/>
      <family val="2"/>
    </font>
    <font>
      <b/>
      <sz val="20"/>
      <color indexed="10"/>
      <name val="Arial Cyr"/>
      <family val="2"/>
    </font>
    <font>
      <b/>
      <sz val="10"/>
      <name val="Arial Cyr"/>
      <family val="2"/>
    </font>
    <font>
      <sz val="12"/>
      <color theme="1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</font>
    <font>
      <i/>
      <sz val="11"/>
      <name val="Arial Cyr"/>
      <family val="2"/>
    </font>
    <font>
      <sz val="11"/>
      <name val="Arial Cyr"/>
      <family val="2"/>
    </font>
    <font>
      <sz val="10"/>
      <color indexed="8"/>
      <name val="Times New Roman"/>
      <family val="1"/>
    </font>
    <font>
      <sz val="8"/>
      <color theme="1"/>
      <name val="Verdana"/>
      <family val="2"/>
    </font>
    <font>
      <sz val="8"/>
      <name val="Verdana"/>
      <family val="2"/>
    </font>
    <font>
      <sz val="12"/>
      <name val="Arial Cyr"/>
      <family val="2"/>
    </font>
    <font>
      <i/>
      <sz val="10"/>
      <name val="Arial Cyr"/>
      <family val="2"/>
    </font>
    <font>
      <b/>
      <i/>
      <sz val="7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>
      <alignment vertical="top"/>
      <protection locked="0"/>
    </xf>
  </cellStyleXfs>
  <cellXfs count="34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0" fontId="10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/>
    </xf>
    <xf numFmtId="164" fontId="3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2" fontId="8" fillId="2" borderId="3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9" fillId="0" borderId="6" xfId="0" applyFont="1" applyBorder="1" applyAlignment="1">
      <alignment vertical="center" wrapText="1"/>
    </xf>
    <xf numFmtId="9" fontId="8" fillId="0" borderId="6" xfId="0" applyNumberFormat="1" applyFont="1" applyBorder="1" applyAlignment="1">
      <alignment horizontal="center" vertical="center"/>
    </xf>
    <xf numFmtId="165" fontId="9" fillId="0" borderId="6" xfId="0" applyNumberFormat="1" applyFont="1" applyFill="1" applyBorder="1" applyAlignment="1" applyProtection="1">
      <alignment horizontal="center" vertical="center"/>
      <protection locked="0"/>
    </xf>
    <xf numFmtId="165" fontId="10" fillId="0" borderId="6" xfId="0" applyNumberFormat="1" applyFont="1" applyBorder="1" applyAlignment="1">
      <alignment horizontal="center" vertical="center"/>
    </xf>
    <xf numFmtId="165" fontId="9" fillId="0" borderId="7" xfId="0" applyNumberFormat="1" applyFont="1" applyFill="1" applyBorder="1" applyAlignment="1">
      <alignment horizontal="center" vertical="center"/>
    </xf>
    <xf numFmtId="165" fontId="9" fillId="0" borderId="8" xfId="0" applyNumberFormat="1" applyFont="1" applyFill="1" applyBorder="1" applyAlignment="1">
      <alignment horizontal="center" vertical="center"/>
    </xf>
    <xf numFmtId="165" fontId="10" fillId="0" borderId="9" xfId="0" applyNumberFormat="1" applyFont="1" applyBorder="1" applyAlignment="1">
      <alignment horizontal="center" vertical="center"/>
    </xf>
    <xf numFmtId="165" fontId="10" fillId="0" borderId="10" xfId="0" applyNumberFormat="1" applyFont="1" applyBorder="1" applyAlignment="1">
      <alignment horizontal="center" vertical="center"/>
    </xf>
    <xf numFmtId="166" fontId="9" fillId="0" borderId="8" xfId="0" applyNumberFormat="1" applyFont="1" applyFill="1" applyBorder="1" applyAlignment="1">
      <alignment horizontal="center" vertical="center"/>
    </xf>
    <xf numFmtId="166" fontId="10" fillId="0" borderId="9" xfId="0" applyNumberFormat="1" applyFont="1" applyBorder="1" applyAlignment="1">
      <alignment horizontal="center" vertical="center"/>
    </xf>
    <xf numFmtId="166" fontId="10" fillId="0" borderId="10" xfId="0" applyNumberFormat="1" applyFont="1" applyBorder="1" applyAlignment="1">
      <alignment horizontal="center" vertical="center"/>
    </xf>
    <xf numFmtId="10" fontId="8" fillId="0" borderId="6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9" fontId="8" fillId="0" borderId="11" xfId="0" applyNumberFormat="1" applyFont="1" applyBorder="1" applyAlignment="1">
      <alignment horizontal="center" vertical="center"/>
    </xf>
    <xf numFmtId="165" fontId="9" fillId="0" borderId="11" xfId="0" applyNumberFormat="1" applyFont="1" applyFill="1" applyBorder="1" applyAlignment="1" applyProtection="1">
      <alignment horizontal="center" vertical="center"/>
      <protection locked="0"/>
    </xf>
    <xf numFmtId="165" fontId="10" fillId="0" borderId="11" xfId="0" applyNumberFormat="1" applyFont="1" applyBorder="1" applyAlignment="1">
      <alignment horizontal="center" vertical="center"/>
    </xf>
    <xf numFmtId="165" fontId="9" fillId="0" borderId="12" xfId="0" applyNumberFormat="1" applyFont="1" applyFill="1" applyBorder="1" applyAlignment="1">
      <alignment horizontal="center" vertical="center"/>
    </xf>
    <xf numFmtId="165" fontId="9" fillId="0" borderId="13" xfId="0" applyNumberFormat="1" applyFont="1" applyFill="1" applyBorder="1" applyAlignment="1">
      <alignment horizontal="center" vertical="center"/>
    </xf>
    <xf numFmtId="165" fontId="10" fillId="0" borderId="14" xfId="0" applyNumberFormat="1" applyFont="1" applyBorder="1" applyAlignment="1">
      <alignment horizontal="center" vertical="center"/>
    </xf>
    <xf numFmtId="165" fontId="10" fillId="0" borderId="15" xfId="0" applyNumberFormat="1" applyFont="1" applyBorder="1" applyAlignment="1">
      <alignment horizontal="center" vertical="center"/>
    </xf>
    <xf numFmtId="166" fontId="9" fillId="0" borderId="13" xfId="0" applyNumberFormat="1" applyFont="1" applyFill="1" applyBorder="1" applyAlignment="1">
      <alignment horizontal="center" vertical="center"/>
    </xf>
    <xf numFmtId="3" fontId="9" fillId="0" borderId="16" xfId="0" applyNumberFormat="1" applyFont="1" applyBorder="1" applyAlignment="1">
      <alignment vertical="center" wrapText="1"/>
    </xf>
    <xf numFmtId="3" fontId="3" fillId="0" borderId="16" xfId="0" applyNumberFormat="1" applyFont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3" fontId="10" fillId="0" borderId="17" xfId="0" applyNumberFormat="1" applyFont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20" xfId="0" applyNumberFormat="1" applyFont="1" applyBorder="1" applyAlignment="1">
      <alignment horizontal="center" vertical="center"/>
    </xf>
    <xf numFmtId="165" fontId="9" fillId="0" borderId="18" xfId="0" applyNumberFormat="1" applyFont="1" applyFill="1" applyBorder="1" applyAlignment="1">
      <alignment horizontal="center" vertical="center"/>
    </xf>
    <xf numFmtId="165" fontId="10" fillId="0" borderId="19" xfId="0" applyNumberFormat="1" applyFont="1" applyBorder="1" applyAlignment="1">
      <alignment horizontal="center" vertical="center"/>
    </xf>
    <xf numFmtId="165" fontId="10" fillId="0" borderId="20" xfId="0" applyNumberFormat="1" applyFont="1" applyBorder="1" applyAlignment="1">
      <alignment horizontal="center" vertical="center"/>
    </xf>
    <xf numFmtId="3" fontId="3" fillId="0" borderId="0" xfId="0" applyNumberFormat="1" applyFont="1"/>
    <xf numFmtId="0" fontId="9" fillId="0" borderId="21" xfId="0" applyFont="1" applyBorder="1" applyAlignment="1">
      <alignment vertical="center" wrapText="1"/>
    </xf>
    <xf numFmtId="9" fontId="3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/>
    </xf>
    <xf numFmtId="165" fontId="10" fillId="0" borderId="22" xfId="0" applyNumberFormat="1" applyFont="1" applyBorder="1" applyAlignment="1">
      <alignment horizontal="center" vertical="center"/>
    </xf>
    <xf numFmtId="0" fontId="8" fillId="0" borderId="6" xfId="0" applyFont="1" applyFill="1" applyBorder="1" applyAlignment="1">
      <alignment/>
    </xf>
    <xf numFmtId="164" fontId="3" fillId="0" borderId="6" xfId="0" applyNumberFormat="1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/>
    </xf>
    <xf numFmtId="2" fontId="8" fillId="0" borderId="8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65" fontId="9" fillId="0" borderId="6" xfId="0" applyNumberFormat="1" applyFont="1" applyFill="1" applyBorder="1" applyAlignment="1">
      <alignment horizontal="center" vertical="center"/>
    </xf>
    <xf numFmtId="165" fontId="9" fillId="0" borderId="11" xfId="0" applyNumberFormat="1" applyFont="1" applyFill="1" applyBorder="1" applyAlignment="1">
      <alignment horizontal="center" vertical="center"/>
    </xf>
    <xf numFmtId="165" fontId="9" fillId="0" borderId="23" xfId="0" applyNumberFormat="1" applyFont="1" applyFill="1" applyBorder="1" applyAlignment="1">
      <alignment horizontal="center" vertical="center"/>
    </xf>
    <xf numFmtId="165" fontId="10" fillId="0" borderId="24" xfId="0" applyNumberFormat="1" applyFont="1" applyBorder="1" applyAlignment="1">
      <alignment horizontal="center" vertical="center"/>
    </xf>
    <xf numFmtId="165" fontId="10" fillId="0" borderId="25" xfId="0" applyNumberFormat="1" applyFont="1" applyBorder="1" applyAlignment="1">
      <alignment horizontal="center" vertical="center"/>
    </xf>
    <xf numFmtId="166" fontId="9" fillId="0" borderId="23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 wrapText="1"/>
    </xf>
    <xf numFmtId="9" fontId="3" fillId="0" borderId="16" xfId="0" applyNumberFormat="1" applyFont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3" fontId="10" fillId="0" borderId="26" xfId="0" applyNumberFormat="1" applyFont="1" applyBorder="1" applyAlignment="1">
      <alignment horizontal="center" vertical="center"/>
    </xf>
    <xf numFmtId="165" fontId="10" fillId="0" borderId="17" xfId="0" applyNumberFormat="1" applyFont="1" applyBorder="1" applyAlignment="1">
      <alignment horizontal="center" vertical="center"/>
    </xf>
    <xf numFmtId="165" fontId="10" fillId="0" borderId="26" xfId="0" applyNumberFormat="1" applyFont="1" applyBorder="1" applyAlignment="1">
      <alignment horizontal="center" vertical="center"/>
    </xf>
    <xf numFmtId="0" fontId="3" fillId="0" borderId="21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22" xfId="0" applyFont="1" applyBorder="1"/>
    <xf numFmtId="165" fontId="3" fillId="0" borderId="0" xfId="0" applyNumberFormat="1" applyFont="1" applyBorder="1"/>
    <xf numFmtId="167" fontId="9" fillId="0" borderId="6" xfId="0" applyNumberFormat="1" applyFont="1" applyFill="1" applyBorder="1" applyAlignment="1">
      <alignment horizontal="center" vertical="center"/>
    </xf>
    <xf numFmtId="165" fontId="10" fillId="0" borderId="27" xfId="0" applyNumberFormat="1" applyFont="1" applyBorder="1" applyAlignment="1">
      <alignment horizontal="center" vertical="center"/>
    </xf>
    <xf numFmtId="166" fontId="10" fillId="0" borderId="27" xfId="0" applyNumberFormat="1" applyFont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center" vertical="center"/>
    </xf>
    <xf numFmtId="3" fontId="10" fillId="0" borderId="28" xfId="0" applyNumberFormat="1" applyFont="1" applyBorder="1" applyAlignment="1">
      <alignment horizontal="center" vertical="center"/>
    </xf>
    <xf numFmtId="1" fontId="10" fillId="0" borderId="28" xfId="0" applyNumberFormat="1" applyFont="1" applyBorder="1" applyAlignment="1">
      <alignment horizontal="center" vertical="center"/>
    </xf>
    <xf numFmtId="1" fontId="10" fillId="0" borderId="17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165" fontId="3" fillId="0" borderId="0" xfId="0" applyNumberFormat="1" applyFont="1"/>
    <xf numFmtId="0" fontId="8" fillId="0" borderId="0" xfId="0" applyFont="1" applyAlignment="1">
      <alignment horizontal="center"/>
    </xf>
    <xf numFmtId="0" fontId="8" fillId="0" borderId="1" xfId="0" applyFont="1" applyFill="1" applyBorder="1" applyAlignment="1" applyProtection="1">
      <alignment/>
      <protection locked="0"/>
    </xf>
    <xf numFmtId="164" fontId="8" fillId="0" borderId="1" xfId="0" applyNumberFormat="1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" fontId="9" fillId="0" borderId="29" xfId="0" applyNumberFormat="1" applyFont="1" applyBorder="1" applyAlignment="1">
      <alignment horizontal="left" vertical="center" wrapText="1"/>
    </xf>
    <xf numFmtId="3" fontId="9" fillId="0" borderId="29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1" fontId="9" fillId="0" borderId="6" xfId="0" applyNumberFormat="1" applyFont="1" applyBorder="1" applyAlignment="1">
      <alignment horizontal="left" vertical="center" wrapText="1"/>
    </xf>
    <xf numFmtId="3" fontId="9" fillId="0" borderId="6" xfId="0" applyNumberFormat="1" applyFont="1" applyBorder="1" applyAlignment="1">
      <alignment horizontal="center" vertical="center"/>
    </xf>
    <xf numFmtId="1" fontId="9" fillId="0" borderId="30" xfId="0" applyNumberFormat="1" applyFont="1" applyBorder="1" applyAlignment="1">
      <alignment horizontal="left" vertical="center" wrapText="1"/>
    </xf>
    <xf numFmtId="3" fontId="9" fillId="0" borderId="30" xfId="0" applyNumberFormat="1" applyFont="1" applyBorder="1" applyAlignment="1">
      <alignment horizontal="center" vertical="center"/>
    </xf>
    <xf numFmtId="3" fontId="9" fillId="0" borderId="31" xfId="0" applyNumberFormat="1" applyFont="1" applyBorder="1" applyAlignment="1">
      <alignment horizontal="left" vertical="center" wrapText="1"/>
    </xf>
    <xf numFmtId="3" fontId="9" fillId="0" borderId="31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left" vertical="center" wrapText="1"/>
    </xf>
    <xf numFmtId="1" fontId="10" fillId="0" borderId="31" xfId="0" applyNumberFormat="1" applyFont="1" applyBorder="1" applyAlignment="1">
      <alignment horizontal="center" vertical="center"/>
    </xf>
    <xf numFmtId="167" fontId="9" fillId="0" borderId="0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/>
    </xf>
    <xf numFmtId="164" fontId="3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32" xfId="0" applyNumberFormat="1" applyFont="1" applyFill="1" applyBorder="1" applyAlignment="1">
      <alignment horizontal="center"/>
    </xf>
    <xf numFmtId="2" fontId="3" fillId="3" borderId="33" xfId="0" applyNumberFormat="1" applyFont="1" applyFill="1" applyBorder="1" applyAlignment="1">
      <alignment horizontal="center"/>
    </xf>
    <xf numFmtId="2" fontId="3" fillId="3" borderId="34" xfId="0" applyNumberFormat="1" applyFont="1" applyFill="1" applyBorder="1" applyAlignment="1">
      <alignment horizontal="center"/>
    </xf>
    <xf numFmtId="0" fontId="3" fillId="4" borderId="0" xfId="0" applyFont="1" applyFill="1"/>
    <xf numFmtId="0" fontId="9" fillId="3" borderId="11" xfId="0" applyFont="1" applyFill="1" applyBorder="1" applyAlignment="1">
      <alignment vertical="center" wrapText="1"/>
    </xf>
    <xf numFmtId="9" fontId="8" fillId="3" borderId="11" xfId="0" applyNumberFormat="1" applyFont="1" applyFill="1" applyBorder="1" applyAlignment="1">
      <alignment horizontal="center" vertical="center"/>
    </xf>
    <xf numFmtId="165" fontId="9" fillId="3" borderId="11" xfId="0" applyNumberFormat="1" applyFont="1" applyFill="1" applyBorder="1" applyAlignment="1">
      <alignment horizontal="center" vertical="center"/>
    </xf>
    <xf numFmtId="165" fontId="10" fillId="3" borderId="11" xfId="0" applyNumberFormat="1" applyFont="1" applyFill="1" applyBorder="1" applyAlignment="1">
      <alignment horizontal="center" vertical="center"/>
    </xf>
    <xf numFmtId="165" fontId="10" fillId="3" borderId="35" xfId="0" applyNumberFormat="1" applyFont="1" applyFill="1" applyBorder="1" applyAlignment="1">
      <alignment horizontal="center" vertical="center"/>
    </xf>
    <xf numFmtId="165" fontId="10" fillId="3" borderId="24" xfId="0" applyNumberFormat="1" applyFont="1" applyFill="1" applyBorder="1" applyAlignment="1">
      <alignment horizontal="center" vertical="center"/>
    </xf>
    <xf numFmtId="165" fontId="10" fillId="3" borderId="25" xfId="0" applyNumberFormat="1" applyFont="1" applyFill="1" applyBorder="1" applyAlignment="1">
      <alignment horizontal="center" vertical="center"/>
    </xf>
    <xf numFmtId="0" fontId="9" fillId="5" borderId="6" xfId="0" applyFont="1" applyFill="1" applyBorder="1" applyAlignment="1">
      <alignment vertical="center" wrapText="1"/>
    </xf>
    <xf numFmtId="10" fontId="8" fillId="5" borderId="6" xfId="0" applyNumberFormat="1" applyFont="1" applyFill="1" applyBorder="1" applyAlignment="1">
      <alignment horizontal="center" vertical="center"/>
    </xf>
    <xf numFmtId="167" fontId="9" fillId="5" borderId="6" xfId="0" applyNumberFormat="1" applyFont="1" applyFill="1" applyBorder="1" applyAlignment="1">
      <alignment horizontal="center" vertical="center"/>
    </xf>
    <xf numFmtId="165" fontId="10" fillId="5" borderId="6" xfId="0" applyNumberFormat="1" applyFont="1" applyFill="1" applyBorder="1" applyAlignment="1">
      <alignment horizontal="center" vertical="center"/>
    </xf>
    <xf numFmtId="165" fontId="9" fillId="5" borderId="6" xfId="0" applyNumberFormat="1" applyFont="1" applyFill="1" applyBorder="1" applyAlignment="1">
      <alignment horizontal="center" vertical="center"/>
    </xf>
    <xf numFmtId="165" fontId="10" fillId="5" borderId="27" xfId="0" applyNumberFormat="1" applyFont="1" applyFill="1" applyBorder="1" applyAlignment="1">
      <alignment horizontal="center" vertical="center"/>
    </xf>
    <xf numFmtId="165" fontId="10" fillId="5" borderId="9" xfId="0" applyNumberFormat="1" applyFont="1" applyFill="1" applyBorder="1" applyAlignment="1">
      <alignment horizontal="center" vertical="center"/>
    </xf>
    <xf numFmtId="165" fontId="10" fillId="5" borderId="10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8" fillId="5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3" fillId="4" borderId="9" xfId="0" applyNumberFormat="1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 vertical="center" textRotation="90" wrapText="1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4" fontId="16" fillId="0" borderId="34" xfId="0" applyNumberFormat="1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textRotation="90" wrapText="1"/>
    </xf>
    <xf numFmtId="0" fontId="16" fillId="0" borderId="4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 wrapText="1"/>
    </xf>
    <xf numFmtId="4" fontId="16" fillId="0" borderId="33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 textRotation="90" wrapText="1"/>
    </xf>
    <xf numFmtId="0" fontId="17" fillId="0" borderId="9" xfId="0" applyFont="1" applyBorder="1" applyAlignment="1">
      <alignment vertical="top" wrapText="1"/>
    </xf>
    <xf numFmtId="0" fontId="16" fillId="0" borderId="23" xfId="0" applyFont="1" applyBorder="1" applyAlignment="1">
      <alignment horizontal="center" vertical="center" textRotation="90" wrapText="1"/>
    </xf>
    <xf numFmtId="0" fontId="18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/>
    </xf>
    <xf numFmtId="0" fontId="19" fillId="4" borderId="24" xfId="0" applyFont="1" applyFill="1" applyBorder="1" applyAlignment="1">
      <alignment horizontal="center" vertical="center"/>
    </xf>
    <xf numFmtId="4" fontId="19" fillId="3" borderId="24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4" fontId="19" fillId="0" borderId="39" xfId="0" applyNumberFormat="1" applyFont="1" applyBorder="1" applyAlignment="1">
      <alignment vertical="center"/>
    </xf>
    <xf numFmtId="0" fontId="0" fillId="0" borderId="42" xfId="0" applyBorder="1" applyAlignment="1">
      <alignment vertical="center"/>
    </xf>
    <xf numFmtId="0" fontId="20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16" fillId="4" borderId="40" xfId="0" applyFont="1" applyFill="1" applyBorder="1" applyAlignment="1">
      <alignment horizontal="center" vertical="center" textRotation="90" wrapText="1"/>
    </xf>
    <xf numFmtId="0" fontId="0" fillId="4" borderId="43" xfId="0" applyFill="1" applyBorder="1" applyAlignment="1">
      <alignment horizontal="center" vertical="center"/>
    </xf>
    <xf numFmtId="0" fontId="0" fillId="4" borderId="42" xfId="0" applyFill="1" applyBorder="1"/>
    <xf numFmtId="0" fontId="17" fillId="0" borderId="9" xfId="0" applyFont="1" applyBorder="1" applyAlignment="1">
      <alignment horizontal="center" vertical="center"/>
    </xf>
    <xf numFmtId="0" fontId="17" fillId="0" borderId="9" xfId="0" applyFont="1" applyBorder="1" applyAlignment="1">
      <alignment vertical="center"/>
    </xf>
    <xf numFmtId="0" fontId="16" fillId="4" borderId="23" xfId="0" applyFont="1" applyFill="1" applyBorder="1" applyAlignment="1">
      <alignment horizontal="center" vertical="center" textRotation="90" wrapText="1"/>
    </xf>
    <xf numFmtId="0" fontId="18" fillId="4" borderId="24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wrapText="1"/>
    </xf>
    <xf numFmtId="0" fontId="0" fillId="4" borderId="24" xfId="0" applyFill="1" applyBorder="1" applyAlignment="1">
      <alignment horizontal="center" vertical="center"/>
    </xf>
    <xf numFmtId="0" fontId="0" fillId="4" borderId="25" xfId="0" applyFill="1" applyBorder="1" applyAlignment="1">
      <alignment vertical="center"/>
    </xf>
    <xf numFmtId="0" fontId="19" fillId="0" borderId="39" xfId="0" applyFont="1" applyBorder="1" applyAlignment="1">
      <alignment horizontal="center" vertical="center" wrapText="1"/>
    </xf>
    <xf numFmtId="4" fontId="0" fillId="4" borderId="39" xfId="0" applyNumberFormat="1" applyFill="1" applyBorder="1" applyAlignment="1">
      <alignment vertical="center"/>
    </xf>
    <xf numFmtId="0" fontId="0" fillId="4" borderId="42" xfId="0" applyFill="1" applyBorder="1" applyAlignment="1">
      <alignment vertical="center"/>
    </xf>
    <xf numFmtId="0" fontId="20" fillId="0" borderId="43" xfId="0" applyFont="1" applyBorder="1" applyAlignment="1">
      <alignment horizontal="center" vertical="center" wrapText="1"/>
    </xf>
    <xf numFmtId="4" fontId="0" fillId="4" borderId="43" xfId="0" applyNumberFormat="1" applyFill="1" applyBorder="1" applyAlignment="1">
      <alignment vertical="center"/>
    </xf>
    <xf numFmtId="0" fontId="18" fillId="4" borderId="44" xfId="0" applyFont="1" applyFill="1" applyBorder="1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0" fontId="1" fillId="0" borderId="24" xfId="0" applyFont="1" applyBorder="1" applyAlignment="1">
      <alignment wrapText="1"/>
    </xf>
    <xf numFmtId="0" fontId="19" fillId="0" borderId="24" xfId="0" applyFont="1" applyBorder="1" applyAlignment="1">
      <alignment horizontal="center" vertical="center"/>
    </xf>
    <xf numFmtId="0" fontId="19" fillId="4" borderId="43" xfId="0" applyFont="1" applyFill="1" applyBorder="1" applyAlignment="1">
      <alignment horizontal="center" wrapText="1"/>
    </xf>
    <xf numFmtId="4" fontId="0" fillId="0" borderId="43" xfId="0" applyNumberFormat="1" applyBorder="1" applyAlignment="1">
      <alignment vertical="center"/>
    </xf>
    <xf numFmtId="0" fontId="16" fillId="0" borderId="13" xfId="0" applyFont="1" applyBorder="1" applyAlignment="1">
      <alignment horizontal="center" vertical="center" textRotation="90" wrapText="1"/>
    </xf>
    <xf numFmtId="0" fontId="0" fillId="0" borderId="45" xfId="0" applyBorder="1" applyAlignment="1">
      <alignment vertical="center"/>
    </xf>
    <xf numFmtId="0" fontId="18" fillId="0" borderId="39" xfId="0" applyFont="1" applyBorder="1" applyAlignment="1">
      <alignment horizontal="left" vertical="center" wrapText="1"/>
    </xf>
    <xf numFmtId="4" fontId="18" fillId="4" borderId="39" xfId="0" applyNumberFormat="1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4" fontId="19" fillId="0" borderId="14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16" fillId="0" borderId="8" xfId="0" applyFont="1" applyBorder="1" applyAlignment="1">
      <alignment horizontal="center" vertical="center" textRotation="90" wrapText="1"/>
    </xf>
    <xf numFmtId="0" fontId="0" fillId="0" borderId="24" xfId="0" applyBorder="1" applyAlignment="1">
      <alignment vertical="center" wrapText="1"/>
    </xf>
    <xf numFmtId="0" fontId="16" fillId="0" borderId="18" xfId="0" applyFont="1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19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16" fillId="0" borderId="0" xfId="0" applyFont="1" applyAlignment="1">
      <alignment horizontal="center" vertical="center" textRotation="90" wrapText="1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textRotation="90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6" fillId="0" borderId="42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4" fontId="0" fillId="4" borderId="39" xfId="0" applyNumberFormat="1" applyFill="1" applyBorder="1"/>
    <xf numFmtId="0" fontId="21" fillId="0" borderId="14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textRotation="90" wrapText="1"/>
    </xf>
    <xf numFmtId="0" fontId="18" fillId="4" borderId="44" xfId="0" applyFont="1" applyFill="1" applyBorder="1" applyAlignment="1">
      <alignment vertical="center"/>
    </xf>
    <xf numFmtId="0" fontId="23" fillId="0" borderId="9" xfId="0" applyFont="1" applyBorder="1" applyAlignment="1">
      <alignment wrapText="1"/>
    </xf>
    <xf numFmtId="0" fontId="0" fillId="0" borderId="9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5" fillId="4" borderId="14" xfId="0" applyNumberFormat="1" applyFont="1" applyFill="1" applyBorder="1" applyAlignment="1">
      <alignment horizontal="center" vertical="center" wrapText="1"/>
    </xf>
    <xf numFmtId="0" fontId="16" fillId="4" borderId="46" xfId="0" applyFont="1" applyFill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left" vertical="center" wrapText="1"/>
    </xf>
    <xf numFmtId="0" fontId="18" fillId="0" borderId="47" xfId="0" applyFont="1" applyBorder="1" applyAlignment="1">
      <alignment horizontal="center" vertical="center"/>
    </xf>
    <xf numFmtId="0" fontId="0" fillId="4" borderId="48" xfId="0" applyFill="1" applyBorder="1"/>
    <xf numFmtId="0" fontId="25" fillId="0" borderId="9" xfId="0" applyFont="1" applyBorder="1" applyAlignment="1">
      <alignment horizontal="center" vertical="center" wrapText="1"/>
    </xf>
    <xf numFmtId="0" fontId="3" fillId="4" borderId="44" xfId="0" applyFont="1" applyFill="1" applyBorder="1" applyAlignment="1">
      <alignment horizontal="left" vertical="top" wrapText="1"/>
    </xf>
    <xf numFmtId="0" fontId="26" fillId="0" borderId="9" xfId="0" applyFont="1" applyBorder="1" applyAlignment="1">
      <alignment horizontal="center" vertical="center" wrapText="1"/>
    </xf>
    <xf numFmtId="4" fontId="24" fillId="4" borderId="9" xfId="0" applyNumberFormat="1" applyFont="1" applyFill="1" applyBorder="1" applyAlignment="1">
      <alignment horizontal="center" vertical="center" wrapText="1"/>
    </xf>
    <xf numFmtId="0" fontId="27" fillId="4" borderId="9" xfId="0" applyFont="1" applyFill="1" applyBorder="1" applyAlignment="1">
      <alignment horizontal="left" vertical="top" wrapText="1"/>
    </xf>
    <xf numFmtId="0" fontId="27" fillId="4" borderId="44" xfId="0" applyFont="1" applyFill="1" applyBorder="1" applyAlignment="1">
      <alignment horizontal="left" vertical="center" wrapText="1"/>
    </xf>
    <xf numFmtId="4" fontId="6" fillId="4" borderId="14" xfId="0" applyNumberFormat="1" applyFont="1" applyFill="1" applyBorder="1" applyAlignment="1">
      <alignment horizontal="center" vertical="center" wrapText="1"/>
    </xf>
    <xf numFmtId="0" fontId="27" fillId="4" borderId="9" xfId="0" applyFont="1" applyFill="1" applyBorder="1" applyAlignment="1">
      <alignment horizontal="left" vertical="center" wrapText="1"/>
    </xf>
    <xf numFmtId="4" fontId="6" fillId="4" borderId="9" xfId="0" applyNumberFormat="1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168" fontId="1" fillId="0" borderId="9" xfId="0" applyNumberFormat="1" applyFont="1" applyBorder="1" applyAlignment="1">
      <alignment vertical="center"/>
    </xf>
    <xf numFmtId="0" fontId="28" fillId="0" borderId="9" xfId="0" applyFont="1" applyBorder="1" applyAlignment="1">
      <alignment vertical="top" wrapText="1"/>
    </xf>
    <xf numFmtId="0" fontId="0" fillId="0" borderId="39" xfId="0" applyFont="1" applyBorder="1" applyAlignment="1">
      <alignment horizontal="left" vertical="center" wrapText="1"/>
    </xf>
    <xf numFmtId="49" fontId="29" fillId="0" borderId="9" xfId="20" applyNumberFormat="1" applyFont="1" applyBorder="1" applyAlignment="1" applyProtection="1">
      <alignment horizontal="left" vertical="top" wrapText="1"/>
      <protection locked="0"/>
    </xf>
    <xf numFmtId="0" fontId="0" fillId="0" borderId="9" xfId="0" applyBorder="1" applyAlignment="1">
      <alignment horizontal="center"/>
    </xf>
    <xf numFmtId="0" fontId="17" fillId="4" borderId="9" xfId="0" applyFont="1" applyFill="1" applyBorder="1" applyAlignment="1">
      <alignment horizontal="center" vertical="top" wrapText="1"/>
    </xf>
    <xf numFmtId="0" fontId="29" fillId="0" borderId="9" xfId="0" applyFont="1" applyBorder="1" applyAlignment="1">
      <alignment vertical="top" wrapText="1"/>
    </xf>
    <xf numFmtId="0" fontId="29" fillId="0" borderId="9" xfId="0" applyFont="1" applyBorder="1" applyAlignment="1">
      <alignment horizontal="center" vertical="top" wrapText="1"/>
    </xf>
    <xf numFmtId="49" fontId="17" fillId="4" borderId="9" xfId="0" applyNumberFormat="1" applyFont="1" applyFill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/>
    </xf>
    <xf numFmtId="0" fontId="17" fillId="0" borderId="9" xfId="0" applyFont="1" applyBorder="1" applyAlignment="1">
      <alignment horizontal="left" vertical="top" wrapText="1"/>
    </xf>
    <xf numFmtId="0" fontId="28" fillId="0" borderId="9" xfId="0" applyFont="1" applyBorder="1" applyAlignment="1">
      <alignment horizontal="right" vertical="top" wrapText="1"/>
    </xf>
    <xf numFmtId="0" fontId="22" fillId="4" borderId="9" xfId="0" applyNumberFormat="1" applyFont="1" applyFill="1" applyBorder="1" applyAlignment="1">
      <alignment horizontal="center" vertical="center" wrapText="1"/>
    </xf>
    <xf numFmtId="0" fontId="23" fillId="4" borderId="9" xfId="0" applyNumberFormat="1" applyFont="1" applyFill="1" applyBorder="1" applyAlignment="1">
      <alignment horizontal="center" vertical="top" wrapText="1"/>
    </xf>
    <xf numFmtId="0" fontId="23" fillId="0" borderId="9" xfId="0" applyNumberFormat="1" applyFont="1" applyBorder="1" applyAlignment="1">
      <alignment wrapText="1"/>
    </xf>
    <xf numFmtId="0" fontId="28" fillId="4" borderId="9" xfId="0" applyFont="1" applyFill="1" applyBorder="1" applyAlignment="1">
      <alignment vertical="center" wrapText="1"/>
    </xf>
    <xf numFmtId="0" fontId="28" fillId="4" borderId="9" xfId="0" applyFont="1" applyFill="1" applyBorder="1" applyAlignment="1">
      <alignment horizontal="center" vertical="center" wrapText="1"/>
    </xf>
    <xf numFmtId="0" fontId="23" fillId="4" borderId="9" xfId="0" applyFont="1" applyFill="1" applyBorder="1" applyAlignment="1">
      <alignment horizontal="center" wrapText="1"/>
    </xf>
    <xf numFmtId="0" fontId="30" fillId="0" borderId="9" xfId="0" applyFont="1" applyBorder="1" applyAlignment="1">
      <alignment horizontal="center"/>
    </xf>
    <xf numFmtId="4" fontId="17" fillId="0" borderId="9" xfId="0" applyNumberFormat="1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4" fontId="5" fillId="4" borderId="9" xfId="0" applyNumberFormat="1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18" fillId="4" borderId="43" xfId="0" applyFont="1" applyFill="1" applyBorder="1" applyAlignment="1">
      <alignment horizontal="center" vertical="center"/>
    </xf>
    <xf numFmtId="0" fontId="18" fillId="4" borderId="9" xfId="0" applyFont="1" applyFill="1" applyBorder="1" applyAlignment="1">
      <alignment horizontal="center" vertical="center"/>
    </xf>
    <xf numFmtId="0" fontId="18" fillId="4" borderId="39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4" fontId="28" fillId="0" borderId="9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/>
    </xf>
    <xf numFmtId="4" fontId="0" fillId="0" borderId="39" xfId="0" applyNumberFormat="1" applyBorder="1" applyAlignment="1">
      <alignment vertical="center"/>
    </xf>
    <xf numFmtId="4" fontId="19" fillId="3" borderId="19" xfId="0" applyNumberFormat="1" applyFont="1" applyFill="1" applyBorder="1" applyAlignment="1">
      <alignment vertical="center"/>
    </xf>
    <xf numFmtId="4" fontId="0" fillId="0" borderId="0" xfId="0" applyNumberForma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49" xfId="0" applyFont="1" applyFill="1" applyBorder="1" applyAlignment="1" applyProtection="1">
      <alignment horizontal="center" vertical="center" textRotation="90" wrapText="1"/>
      <protection locked="0"/>
    </xf>
    <xf numFmtId="0" fontId="9" fillId="0" borderId="50" xfId="0" applyFont="1" applyFill="1" applyBorder="1" applyAlignment="1" applyProtection="1">
      <alignment horizontal="center" vertical="center" textRotation="90" wrapText="1"/>
      <protection locked="0"/>
    </xf>
    <xf numFmtId="0" fontId="9" fillId="0" borderId="29" xfId="0" applyFont="1" applyFill="1" applyBorder="1" applyAlignment="1" applyProtection="1">
      <alignment horizontal="center" vertical="center" textRotation="90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32" fillId="0" borderId="49" xfId="0" applyFont="1" applyFill="1" applyBorder="1" applyAlignment="1">
      <alignment horizontal="center" vertical="center" wrapText="1"/>
    </xf>
    <xf numFmtId="0" fontId="32" fillId="0" borderId="50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2" fontId="11" fillId="0" borderId="9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4" fontId="8" fillId="0" borderId="19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1" fontId="9" fillId="2" borderId="1" xfId="0" applyNumberFormat="1" applyFont="1" applyFill="1" applyBorder="1" applyAlignment="1" applyProtection="1">
      <alignment horizontal="left" vertical="center" wrapText="1"/>
      <protection locked="0"/>
    </xf>
    <xf numFmtId="1" fontId="9" fillId="2" borderId="6" xfId="0" applyNumberFormat="1" applyFont="1" applyFill="1" applyBorder="1" applyAlignment="1" applyProtection="1">
      <alignment horizontal="left" vertical="center" wrapText="1"/>
      <protection locked="0"/>
    </xf>
    <xf numFmtId="1" fontId="9" fillId="2" borderId="11" xfId="0" applyNumberFormat="1" applyFont="1" applyFill="1" applyBorder="1" applyAlignment="1" applyProtection="1">
      <alignment horizontal="left" vertical="center" wrapText="1"/>
      <protection locked="0"/>
    </xf>
    <xf numFmtId="1" fontId="9" fillId="0" borderId="49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6" borderId="53" xfId="0" applyFont="1" applyFill="1" applyBorder="1" applyAlignment="1">
      <alignment horizontal="center" vertical="center"/>
    </xf>
    <xf numFmtId="0" fontId="14" fillId="6" borderId="54" xfId="0" applyFont="1" applyFill="1" applyBorder="1" applyAlignment="1">
      <alignment horizontal="center" vertical="center"/>
    </xf>
    <xf numFmtId="0" fontId="14" fillId="6" borderId="55" xfId="0" applyFont="1" applyFill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0" fillId="0" borderId="39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18" fillId="4" borderId="43" xfId="0" applyFont="1" applyFill="1" applyBorder="1" applyAlignment="1">
      <alignment horizontal="center" vertical="center"/>
    </xf>
    <xf numFmtId="0" fontId="23" fillId="4" borderId="14" xfId="0" applyFont="1" applyFill="1" applyBorder="1" applyAlignment="1">
      <alignment horizontal="center" vertical="center" wrapText="1"/>
    </xf>
    <xf numFmtId="0" fontId="23" fillId="4" borderId="39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" fontId="2" fillId="0" borderId="39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lservis\doc\Documents%20and%20Settings\User\&#1056;&#1072;&#1073;&#1086;&#1095;&#1080;&#1081;%20&#1089;&#1090;&#1086;&#1083;\2010&#1075;&#1086;&#1076;\&#1086;&#1090;&#1095;&#1077;&#1090;&#1099;%20&#1087;&#1086;%20&#1076;&#1086;&#1084;&#1072;&#1084;\&#1054;&#1058;&#1063;&#1045;&#1058;&#1067;%202008-10\5-1\&#1085;&#1072;&#1095;.&#1086;&#1087;&#1083;.%202008-09&#1075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косм 8 08"/>
      <sheetName val="2008 год"/>
      <sheetName val="Лист3"/>
      <sheetName val="Ленина48-76Б"/>
      <sheetName val="М.95,97,99,101"/>
      <sheetName val="Сов.70,74,76,78,82,80"/>
      <sheetName val="8 марта,8,10,12"/>
      <sheetName val="Маг.87,89,91,93,103"/>
      <sheetName val="Л-86"/>
      <sheetName val="8 марта,2,4"/>
      <sheetName val="Л-84,94"/>
      <sheetName val="Л-88а"/>
      <sheetName val="Дз.22,24,26"/>
      <sheetName val="Дз.12,14,16,20,20А,20Б"/>
      <sheetName val="Г-10,10-А,10-Б"/>
      <sheetName val="Г-6"/>
      <sheetName val="Г-4"/>
      <sheetName val="С-85"/>
      <sheetName val="С-83-А"/>
      <sheetName val="С-83"/>
      <sheetName val="Л-78"/>
      <sheetName val="Л-76-Б"/>
      <sheetName val="Л-76а"/>
      <sheetName val="Л-76"/>
      <sheetName val="Л-74"/>
      <sheetName val="Л-70"/>
      <sheetName val="Л-68"/>
      <sheetName val="Л-66"/>
      <sheetName val="Л-58"/>
      <sheetName val="Л-56"/>
      <sheetName val="Л-54б"/>
      <sheetName val="Л-54а"/>
      <sheetName val="Л-54"/>
      <sheetName val="Л-52"/>
      <sheetName val="Ленина,50"/>
      <sheetName val="Ленина,48"/>
      <sheetName val="."/>
      <sheetName val="Советская 70"/>
      <sheetName val="С-70"/>
      <sheetName val="Сов.70"/>
      <sheetName val="Др.4"/>
      <sheetName val="Тр.16-а"/>
      <sheetName val="Тр.16"/>
      <sheetName val="Нов.5-в"/>
      <sheetName val="Маг.,95"/>
      <sheetName val="Маг.97"/>
      <sheetName val="Маг.99"/>
      <sheetName val="Маг.101"/>
      <sheetName val="Лист7"/>
      <sheetName val="Сов.74"/>
      <sheetName val="Сов.76"/>
      <sheetName val="Сов.78"/>
      <sheetName val="Сов.80"/>
      <sheetName val="Сов.82"/>
      <sheetName val="Ленина,86"/>
      <sheetName val="Магистральн.49"/>
      <sheetName val="Магистральная,49А"/>
      <sheetName val="Магистральная,55А"/>
      <sheetName val="Школьная,11"/>
      <sheetName val="Новоселов,5А"/>
      <sheetName val="Дружбы,12Б"/>
      <sheetName val="Дружбы,8А"/>
      <sheetName val="Советская,7"/>
      <sheetName val="Космонавтов,3"/>
      <sheetName val="Республики, 60"/>
      <sheetName val="Энтузиастов,10-А"/>
      <sheetName val="Ленина,44"/>
      <sheetName val="Ленина,42"/>
      <sheetName val="Ленина,40"/>
      <sheetName val="Ленина,34"/>
      <sheetName val="Ленина,32"/>
      <sheetName val="Ленина,30"/>
      <sheetName val="Ленина,28"/>
      <sheetName val="Сов.70,74,76,78,8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72">
          <cell r="G272">
            <v>47995.200000000004</v>
          </cell>
          <cell r="K272">
            <v>33417.03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2"/>
  <sheetViews>
    <sheetView tabSelected="1" workbookViewId="0" topLeftCell="A1">
      <selection activeCell="I35" sqref="I35"/>
    </sheetView>
  </sheetViews>
  <sheetFormatPr defaultColWidth="9.00390625" defaultRowHeight="12.75"/>
  <cols>
    <col min="1" max="1" width="22.125" style="1" customWidth="1"/>
    <col min="2" max="2" width="8.375" style="1" customWidth="1"/>
    <col min="3" max="3" width="9.875" style="1" customWidth="1"/>
    <col min="4" max="4" width="9.125" style="1" customWidth="1"/>
    <col min="5" max="5" width="9.375" style="1" customWidth="1"/>
    <col min="6" max="6" width="7.875" style="1" customWidth="1"/>
    <col min="7" max="7" width="9.125" style="1" customWidth="1"/>
    <col min="8" max="8" width="12.375" style="1" customWidth="1"/>
    <col min="9" max="9" width="10.00390625" style="1" customWidth="1"/>
    <col min="10" max="10" width="9.125" style="1" customWidth="1"/>
    <col min="11" max="11" width="10.375" style="2" customWidth="1"/>
    <col min="12" max="12" width="11.25390625" style="1" customWidth="1"/>
    <col min="13" max="13" width="11.125" style="1" customWidth="1"/>
    <col min="14" max="14" width="12.375" style="1" customWidth="1"/>
    <col min="15" max="15" width="10.375" style="1" customWidth="1"/>
    <col min="16" max="16384" width="9.125" style="1" customWidth="1"/>
  </cols>
  <sheetData>
    <row r="2" spans="11:14" ht="15.75">
      <c r="K2" s="230" t="s">
        <v>54</v>
      </c>
      <c r="L2" s="230"/>
      <c r="M2" s="230"/>
      <c r="N2" s="230"/>
    </row>
    <row r="3" spans="11:14" ht="15.75">
      <c r="K3" s="230" t="s">
        <v>55</v>
      </c>
      <c r="L3" s="230"/>
      <c r="M3" s="230"/>
      <c r="N3" s="230"/>
    </row>
    <row r="4" spans="11:14" ht="15.75">
      <c r="K4" s="230" t="s">
        <v>56</v>
      </c>
      <c r="L4" s="230"/>
      <c r="M4" s="230"/>
      <c r="N4" s="230"/>
    </row>
    <row r="7" spans="1:15" s="3" customFormat="1" ht="15.75">
      <c r="A7" s="293" t="s">
        <v>95</v>
      </c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</row>
    <row r="8" spans="1:15" ht="18.75">
      <c r="A8" s="294" t="s">
        <v>59</v>
      </c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</row>
    <row r="9" spans="1:15" ht="19.5" thickBot="1">
      <c r="A9" s="4" t="s">
        <v>0</v>
      </c>
      <c r="B9" s="231"/>
      <c r="C9" s="231"/>
      <c r="E9" s="137">
        <v>749.7</v>
      </c>
      <c r="F9" s="231"/>
      <c r="G9" s="231"/>
      <c r="H9" s="231"/>
      <c r="I9" s="231"/>
      <c r="J9" s="231"/>
      <c r="K9" s="231"/>
      <c r="L9" s="231"/>
      <c r="M9" s="231"/>
      <c r="N9" s="231"/>
      <c r="O9" s="231"/>
    </row>
    <row r="10" spans="1:15" s="5" customFormat="1" ht="14.25" customHeight="1">
      <c r="A10" s="295" t="s">
        <v>1</v>
      </c>
      <c r="B10" s="297" t="s">
        <v>2</v>
      </c>
      <c r="C10" s="300" t="s">
        <v>3</v>
      </c>
      <c r="D10" s="302" t="s">
        <v>90</v>
      </c>
      <c r="E10" s="300" t="s">
        <v>4</v>
      </c>
      <c r="F10" s="305" t="s">
        <v>5</v>
      </c>
      <c r="G10" s="307" t="s">
        <v>6</v>
      </c>
      <c r="H10" s="307"/>
      <c r="I10" s="307"/>
      <c r="J10" s="308"/>
      <c r="K10" s="305" t="s">
        <v>7</v>
      </c>
      <c r="L10" s="309" t="s">
        <v>6</v>
      </c>
      <c r="M10" s="309"/>
      <c r="N10" s="309"/>
      <c r="O10" s="310"/>
    </row>
    <row r="11" spans="1:15" s="5" customFormat="1" ht="37.5" customHeight="1">
      <c r="A11" s="296"/>
      <c r="B11" s="298"/>
      <c r="C11" s="301"/>
      <c r="D11" s="303"/>
      <c r="E11" s="301"/>
      <c r="F11" s="306"/>
      <c r="G11" s="311" t="s">
        <v>8</v>
      </c>
      <c r="H11" s="311" t="s">
        <v>9</v>
      </c>
      <c r="I11" s="311" t="s">
        <v>10</v>
      </c>
      <c r="J11" s="312" t="s">
        <v>11</v>
      </c>
      <c r="K11" s="306"/>
      <c r="L11" s="313" t="s">
        <v>24</v>
      </c>
      <c r="M11" s="311" t="s">
        <v>12</v>
      </c>
      <c r="N11" s="313" t="s">
        <v>25</v>
      </c>
      <c r="O11" s="312" t="s">
        <v>13</v>
      </c>
    </row>
    <row r="12" spans="1:15" s="5" customFormat="1" ht="44.25" customHeight="1" thickBot="1">
      <c r="A12" s="296"/>
      <c r="B12" s="299"/>
      <c r="C12" s="301"/>
      <c r="D12" s="304"/>
      <c r="E12" s="301"/>
      <c r="F12" s="306"/>
      <c r="G12" s="311"/>
      <c r="H12" s="311"/>
      <c r="I12" s="311"/>
      <c r="J12" s="312"/>
      <c r="K12" s="306"/>
      <c r="L12" s="313"/>
      <c r="M12" s="311"/>
      <c r="N12" s="313"/>
      <c r="O12" s="312"/>
    </row>
    <row r="13" spans="1:15" s="15" customFormat="1" ht="14.25" customHeight="1" hidden="1">
      <c r="A13" s="6"/>
      <c r="B13" s="7"/>
      <c r="C13" s="8"/>
      <c r="D13" s="9"/>
      <c r="E13" s="10"/>
      <c r="F13" s="11"/>
      <c r="G13" s="12"/>
      <c r="H13" s="12"/>
      <c r="I13" s="12"/>
      <c r="J13" s="12"/>
      <c r="K13" s="13"/>
      <c r="L13" s="12"/>
      <c r="M13" s="12"/>
      <c r="N13" s="12"/>
      <c r="O13" s="14"/>
    </row>
    <row r="14" spans="1:15" ht="12.75" hidden="1">
      <c r="A14" s="16"/>
      <c r="B14" s="17"/>
      <c r="C14" s="18"/>
      <c r="D14" s="19"/>
      <c r="E14" s="20"/>
      <c r="F14" s="21"/>
      <c r="G14" s="22"/>
      <c r="H14" s="22"/>
      <c r="I14" s="22"/>
      <c r="J14" s="23"/>
      <c r="K14" s="24"/>
      <c r="L14" s="25"/>
      <c r="M14" s="25"/>
      <c r="N14" s="25"/>
      <c r="O14" s="26"/>
    </row>
    <row r="15" spans="1:15" ht="12.75" hidden="1">
      <c r="A15" s="16"/>
      <c r="B15" s="27"/>
      <c r="C15" s="18"/>
      <c r="D15" s="19"/>
      <c r="E15" s="20"/>
      <c r="F15" s="21"/>
      <c r="G15" s="22"/>
      <c r="H15" s="22"/>
      <c r="I15" s="22"/>
      <c r="J15" s="23"/>
      <c r="K15" s="24"/>
      <c r="L15" s="22"/>
      <c r="M15" s="22"/>
      <c r="N15" s="22"/>
      <c r="O15" s="23"/>
    </row>
    <row r="16" spans="1:15" ht="13.5" hidden="1" thickBot="1">
      <c r="A16" s="28"/>
      <c r="B16" s="29"/>
      <c r="C16" s="30"/>
      <c r="D16" s="31"/>
      <c r="E16" s="32"/>
      <c r="F16" s="33"/>
      <c r="G16" s="34"/>
      <c r="H16" s="34"/>
      <c r="I16" s="34"/>
      <c r="J16" s="35"/>
      <c r="K16" s="36"/>
      <c r="L16" s="34"/>
      <c r="M16" s="34"/>
      <c r="N16" s="34"/>
      <c r="O16" s="35"/>
    </row>
    <row r="17" spans="1:15" s="48" customFormat="1" ht="13.5" hidden="1" thickBot="1">
      <c r="A17" s="37"/>
      <c r="B17" s="38"/>
      <c r="C17" s="39"/>
      <c r="D17" s="40"/>
      <c r="E17" s="41"/>
      <c r="F17" s="42"/>
      <c r="G17" s="43"/>
      <c r="H17" s="43"/>
      <c r="I17" s="43"/>
      <c r="J17" s="44"/>
      <c r="K17" s="45"/>
      <c r="L17" s="46"/>
      <c r="M17" s="46"/>
      <c r="N17" s="46"/>
      <c r="O17" s="47"/>
    </row>
    <row r="18" spans="1:15" ht="12.75" hidden="1">
      <c r="A18" s="49"/>
      <c r="B18" s="50"/>
      <c r="C18" s="51"/>
      <c r="D18" s="52"/>
      <c r="E18" s="51"/>
      <c r="F18" s="51"/>
      <c r="G18" s="52"/>
      <c r="H18" s="52"/>
      <c r="I18" s="52"/>
      <c r="J18" s="52"/>
      <c r="K18" s="53"/>
      <c r="L18" s="54"/>
      <c r="M18" s="54"/>
      <c r="N18" s="54"/>
      <c r="O18" s="55"/>
    </row>
    <row r="19" spans="1:15" s="15" customFormat="1" ht="12.75" customHeight="1" hidden="1">
      <c r="A19" s="56"/>
      <c r="B19" s="57"/>
      <c r="C19" s="58"/>
      <c r="D19" s="59"/>
      <c r="E19" s="58"/>
      <c r="F19" s="60"/>
      <c r="G19" s="61"/>
      <c r="H19" s="61"/>
      <c r="I19" s="61"/>
      <c r="J19" s="62"/>
      <c r="K19" s="60"/>
      <c r="L19" s="61"/>
      <c r="M19" s="61"/>
      <c r="N19" s="61"/>
      <c r="O19" s="62"/>
    </row>
    <row r="20" spans="1:15" ht="12.75" hidden="1">
      <c r="A20" s="16"/>
      <c r="B20" s="17"/>
      <c r="C20" s="63"/>
      <c r="D20" s="19"/>
      <c r="E20" s="63"/>
      <c r="F20" s="21"/>
      <c r="G20" s="22"/>
      <c r="H20" s="22"/>
      <c r="I20" s="22"/>
      <c r="J20" s="23"/>
      <c r="K20" s="24"/>
      <c r="L20" s="25"/>
      <c r="M20" s="25"/>
      <c r="N20" s="25"/>
      <c r="O20" s="26"/>
    </row>
    <row r="21" spans="1:15" ht="12.75" hidden="1">
      <c r="A21" s="16"/>
      <c r="B21" s="27"/>
      <c r="C21" s="63"/>
      <c r="D21" s="19"/>
      <c r="E21" s="63"/>
      <c r="F21" s="21"/>
      <c r="G21" s="22"/>
      <c r="H21" s="22"/>
      <c r="I21" s="22"/>
      <c r="J21" s="23"/>
      <c r="K21" s="24"/>
      <c r="L21" s="22"/>
      <c r="M21" s="22"/>
      <c r="N21" s="22"/>
      <c r="O21" s="23"/>
    </row>
    <row r="22" spans="1:15" ht="13.5" hidden="1" thickBot="1">
      <c r="A22" s="28"/>
      <c r="B22" s="29"/>
      <c r="C22" s="64"/>
      <c r="D22" s="31"/>
      <c r="E22" s="64"/>
      <c r="F22" s="65"/>
      <c r="G22" s="66"/>
      <c r="H22" s="66"/>
      <c r="I22" s="66"/>
      <c r="J22" s="67"/>
      <c r="K22" s="68"/>
      <c r="L22" s="66"/>
      <c r="M22" s="66"/>
      <c r="N22" s="66"/>
      <c r="O22" s="67"/>
    </row>
    <row r="23" spans="1:15" ht="13.5" hidden="1" thickBot="1">
      <c r="A23" s="69"/>
      <c r="B23" s="70"/>
      <c r="C23" s="39"/>
      <c r="D23" s="40"/>
      <c r="E23" s="39"/>
      <c r="F23" s="71"/>
      <c r="G23" s="40"/>
      <c r="H23" s="40"/>
      <c r="I23" s="40"/>
      <c r="J23" s="72"/>
      <c r="K23" s="68"/>
      <c r="L23" s="73"/>
      <c r="M23" s="73"/>
      <c r="N23" s="73"/>
      <c r="O23" s="74"/>
    </row>
    <row r="24" spans="1:15" ht="12.75" hidden="1">
      <c r="A24" s="75"/>
      <c r="B24" s="76"/>
      <c r="C24" s="76"/>
      <c r="D24" s="76"/>
      <c r="E24" s="76"/>
      <c r="F24" s="76"/>
      <c r="G24" s="76"/>
      <c r="H24" s="76"/>
      <c r="I24" s="76"/>
      <c r="J24" s="76"/>
      <c r="K24" s="77"/>
      <c r="L24" s="76"/>
      <c r="M24" s="76"/>
      <c r="N24" s="76"/>
      <c r="O24" s="78"/>
    </row>
    <row r="25" spans="1:15" ht="12.75" hidden="1">
      <c r="A25" s="6"/>
      <c r="B25" s="7"/>
      <c r="C25" s="8"/>
      <c r="D25" s="9"/>
      <c r="E25" s="8"/>
      <c r="F25" s="11"/>
      <c r="G25" s="12"/>
      <c r="H25" s="12"/>
      <c r="I25" s="12"/>
      <c r="J25" s="12"/>
      <c r="K25" s="11"/>
      <c r="L25" s="12"/>
      <c r="M25" s="12"/>
      <c r="N25" s="12"/>
      <c r="O25" s="14"/>
    </row>
    <row r="26" spans="1:15" ht="12.75" hidden="1">
      <c r="A26" s="16"/>
      <c r="B26" s="17"/>
      <c r="C26" s="63"/>
      <c r="D26" s="19"/>
      <c r="E26" s="63"/>
      <c r="F26" s="21"/>
      <c r="G26" s="22"/>
      <c r="H26" s="22"/>
      <c r="I26" s="22"/>
      <c r="J26" s="23"/>
      <c r="K26" s="24"/>
      <c r="L26" s="25"/>
      <c r="M26" s="25"/>
      <c r="N26" s="25"/>
      <c r="O26" s="26"/>
    </row>
    <row r="27" spans="1:15" ht="26.25" customHeight="1" hidden="1">
      <c r="A27" s="16"/>
      <c r="B27" s="27"/>
      <c r="C27" s="63"/>
      <c r="D27" s="19"/>
      <c r="E27" s="63"/>
      <c r="F27" s="21"/>
      <c r="G27" s="22"/>
      <c r="H27" s="22"/>
      <c r="I27" s="22"/>
      <c r="J27" s="23"/>
      <c r="K27" s="24"/>
      <c r="L27" s="22"/>
      <c r="M27" s="22"/>
      <c r="N27" s="22"/>
      <c r="O27" s="23"/>
    </row>
    <row r="28" spans="1:15" ht="13.5" hidden="1" thickBot="1">
      <c r="A28" s="28"/>
      <c r="B28" s="29"/>
      <c r="C28" s="64"/>
      <c r="D28" s="31"/>
      <c r="E28" s="64"/>
      <c r="F28" s="65"/>
      <c r="G28" s="66"/>
      <c r="H28" s="66"/>
      <c r="I28" s="66"/>
      <c r="J28" s="67"/>
      <c r="K28" s="68"/>
      <c r="L28" s="66"/>
      <c r="M28" s="66"/>
      <c r="N28" s="66"/>
      <c r="O28" s="67"/>
    </row>
    <row r="29" spans="1:15" ht="13.5" hidden="1" thickBot="1">
      <c r="A29" s="69"/>
      <c r="B29" s="70"/>
      <c r="C29" s="39"/>
      <c r="D29" s="40"/>
      <c r="E29" s="39"/>
      <c r="F29" s="71"/>
      <c r="G29" s="40"/>
      <c r="H29" s="40"/>
      <c r="I29" s="40"/>
      <c r="J29" s="72"/>
      <c r="K29" s="65"/>
      <c r="L29" s="73"/>
      <c r="M29" s="73"/>
      <c r="N29" s="73"/>
      <c r="O29" s="74"/>
    </row>
    <row r="30" spans="1:15" ht="13.5" thickBot="1">
      <c r="A30" s="75"/>
      <c r="B30" s="76"/>
      <c r="C30" s="76"/>
      <c r="D30" s="79"/>
      <c r="E30" s="76"/>
      <c r="F30" s="76"/>
      <c r="G30" s="76"/>
      <c r="H30" s="76"/>
      <c r="I30" s="76"/>
      <c r="J30" s="76"/>
      <c r="K30" s="77"/>
      <c r="L30" s="76"/>
      <c r="M30" s="76"/>
      <c r="N30" s="76"/>
      <c r="O30" s="78"/>
    </row>
    <row r="31" spans="1:15" s="118" customFormat="1" ht="18" customHeight="1" thickBot="1">
      <c r="A31" s="111" t="s">
        <v>14</v>
      </c>
      <c r="B31" s="112"/>
      <c r="C31" s="113">
        <f>D31+E31</f>
        <v>32.62</v>
      </c>
      <c r="D31" s="114">
        <v>1.35</v>
      </c>
      <c r="E31" s="113">
        <f>F31+K31</f>
        <v>31.27</v>
      </c>
      <c r="F31" s="113">
        <f>G31+H31+I31+J31</f>
        <v>17.1</v>
      </c>
      <c r="G31" s="115">
        <f>12.36-1.35</f>
        <v>11.01</v>
      </c>
      <c r="H31" s="116">
        <v>2.94</v>
      </c>
      <c r="I31" s="116">
        <v>1.2</v>
      </c>
      <c r="J31" s="116">
        <v>1.95</v>
      </c>
      <c r="K31" s="113">
        <f>L31+M31+N31+O31</f>
        <v>14.17</v>
      </c>
      <c r="L31" s="115">
        <v>1.45</v>
      </c>
      <c r="M31" s="116">
        <v>9.78</v>
      </c>
      <c r="N31" s="116">
        <v>0.28</v>
      </c>
      <c r="O31" s="117">
        <v>2.66</v>
      </c>
    </row>
    <row r="32" spans="1:15" ht="24.75" customHeight="1" thickBot="1">
      <c r="A32" s="16" t="s">
        <v>91</v>
      </c>
      <c r="B32" s="17">
        <v>1</v>
      </c>
      <c r="C32" s="80">
        <f>C31*E9*12</f>
        <v>293462.6</v>
      </c>
      <c r="D32" s="19">
        <f>D31*E9*12</f>
        <v>12145</v>
      </c>
      <c r="E32" s="63">
        <f>F32+K32</f>
        <v>281317</v>
      </c>
      <c r="F32" s="63">
        <f>G32+H32+I32+J32</f>
        <v>153838</v>
      </c>
      <c r="G32" s="81">
        <f>G31/C31*C32</f>
        <v>99050</v>
      </c>
      <c r="H32" s="22">
        <f>H31/C31*C32</f>
        <v>26449</v>
      </c>
      <c r="I32" s="22">
        <f>I31/C31*C32</f>
        <v>10796</v>
      </c>
      <c r="J32" s="23">
        <f>J31/C31*C32</f>
        <v>17543</v>
      </c>
      <c r="K32" s="134">
        <f>L32+M32+N32+O32</f>
        <v>127479</v>
      </c>
      <c r="L32" s="82">
        <f>L31/C31*C32</f>
        <v>13045</v>
      </c>
      <c r="M32" s="25">
        <f>M31/C31*C32</f>
        <v>87985</v>
      </c>
      <c r="N32" s="25">
        <f>N31/C31*C32</f>
        <v>2519</v>
      </c>
      <c r="O32" s="26">
        <f>O31/C31*C32</f>
        <v>23930</v>
      </c>
    </row>
    <row r="33" spans="1:15" ht="26.25" customHeight="1" thickBot="1">
      <c r="A33" s="126" t="s">
        <v>92</v>
      </c>
      <c r="B33" s="127">
        <f>(C33/C32)%*100</f>
        <v>0.7513</v>
      </c>
      <c r="C33" s="128">
        <v>220468.7</v>
      </c>
      <c r="D33" s="129">
        <f>D31/C31*C33</f>
        <v>9124</v>
      </c>
      <c r="E33" s="130">
        <f>F33+K33</f>
        <v>211343</v>
      </c>
      <c r="F33" s="130">
        <f>G33+H33+I33+J33</f>
        <v>115573</v>
      </c>
      <c r="G33" s="131">
        <f>G31/C31*C33</f>
        <v>74413</v>
      </c>
      <c r="H33" s="132">
        <f>H31/C31*C33</f>
        <v>19871</v>
      </c>
      <c r="I33" s="132">
        <f>I31/C31*C33</f>
        <v>8110</v>
      </c>
      <c r="J33" s="133">
        <f>J31/C31*C33</f>
        <v>13179</v>
      </c>
      <c r="K33" s="135">
        <f aca="true" t="shared" si="0" ref="K33:K35">L33+M33+N33+O33</f>
        <v>95770</v>
      </c>
      <c r="L33" s="131">
        <f>L31/C31*C33</f>
        <v>9800</v>
      </c>
      <c r="M33" s="132">
        <f>M31/C31*C33</f>
        <v>66100</v>
      </c>
      <c r="N33" s="132">
        <f>N31/C31*C33</f>
        <v>1892</v>
      </c>
      <c r="O33" s="133">
        <f>O31/C31*C33</f>
        <v>17978</v>
      </c>
    </row>
    <row r="34" spans="1:15" ht="34.5" customHeight="1" thickBot="1">
      <c r="A34" s="119" t="s">
        <v>93</v>
      </c>
      <c r="B34" s="120"/>
      <c r="C34" s="121">
        <f>D34+E34</f>
        <v>212345</v>
      </c>
      <c r="D34" s="122">
        <f>D32</f>
        <v>12145</v>
      </c>
      <c r="E34" s="121">
        <f>F34+K34</f>
        <v>200200</v>
      </c>
      <c r="F34" s="121">
        <f>G34+H34+I34+J34</f>
        <v>72721</v>
      </c>
      <c r="G34" s="123">
        <f>33816.67+2698.92</f>
        <v>36516</v>
      </c>
      <c r="H34" s="124">
        <f>10379.78+18240.2</f>
        <v>28620</v>
      </c>
      <c r="I34" s="124">
        <f>987.85+6597</f>
        <v>7585</v>
      </c>
      <c r="J34" s="125"/>
      <c r="K34" s="136">
        <f t="shared" si="0"/>
        <v>127479</v>
      </c>
      <c r="L34" s="123">
        <f aca="true" t="shared" si="1" ref="L34:O34">L32</f>
        <v>13045</v>
      </c>
      <c r="M34" s="124">
        <f t="shared" si="1"/>
        <v>87985</v>
      </c>
      <c r="N34" s="124">
        <f t="shared" si="1"/>
        <v>2519</v>
      </c>
      <c r="O34" s="125">
        <f t="shared" si="1"/>
        <v>23930</v>
      </c>
    </row>
    <row r="35" spans="1:15" ht="24.75" customHeight="1" thickBot="1">
      <c r="A35" s="69" t="s">
        <v>15</v>
      </c>
      <c r="B35" s="70"/>
      <c r="C35" s="83">
        <f>C34-C33</f>
        <v>-8124</v>
      </c>
      <c r="D35" s="40">
        <f>D34-D33</f>
        <v>3021</v>
      </c>
      <c r="E35" s="83">
        <f>F35+K35</f>
        <v>-11143</v>
      </c>
      <c r="F35" s="83">
        <f>G35+H35+I35+J35</f>
        <v>-42852</v>
      </c>
      <c r="G35" s="84">
        <f>G34-G33</f>
        <v>-37897</v>
      </c>
      <c r="H35" s="40">
        <f>H34-H33</f>
        <v>8749</v>
      </c>
      <c r="I35" s="40">
        <f>I34-I33</f>
        <v>-525</v>
      </c>
      <c r="J35" s="72">
        <f>J34-J33</f>
        <v>-13179</v>
      </c>
      <c r="K35" s="134">
        <f t="shared" si="0"/>
        <v>31709</v>
      </c>
      <c r="L35" s="85">
        <f>L34-L33</f>
        <v>3245</v>
      </c>
      <c r="M35" s="86">
        <f aca="true" t="shared" si="2" ref="M35:O35">M34-M33</f>
        <v>21885</v>
      </c>
      <c r="N35" s="86">
        <f t="shared" si="2"/>
        <v>627</v>
      </c>
      <c r="O35" s="109">
        <f t="shared" si="2"/>
        <v>5952</v>
      </c>
    </row>
    <row r="36" spans="1:15" s="2" customFormat="1" ht="26.25" customHeight="1" thickBot="1">
      <c r="A36" s="314" t="s">
        <v>94</v>
      </c>
      <c r="B36" s="315"/>
      <c r="C36" s="315"/>
      <c r="D36" s="315"/>
      <c r="E36" s="316">
        <v>95879.9</v>
      </c>
      <c r="F36" s="317"/>
      <c r="G36" s="76"/>
      <c r="H36" s="76"/>
      <c r="I36" s="76"/>
      <c r="J36" s="76"/>
      <c r="K36" s="87"/>
      <c r="L36" s="76"/>
      <c r="M36" s="76"/>
      <c r="N36" s="76"/>
      <c r="O36" s="76"/>
    </row>
    <row r="37" ht="12.75">
      <c r="D37" s="88"/>
    </row>
    <row r="38" spans="1:15" s="2" customFormat="1" ht="12.75" hidden="1">
      <c r="A38" s="318" t="s">
        <v>16</v>
      </c>
      <c r="B38" s="321" t="s">
        <v>17</v>
      </c>
      <c r="C38" s="324"/>
      <c r="D38" s="325"/>
      <c r="E38" s="324"/>
      <c r="F38" s="324"/>
      <c r="G38" s="326"/>
      <c r="H38" s="326"/>
      <c r="I38" s="326"/>
      <c r="J38" s="326"/>
      <c r="K38" s="324"/>
      <c r="L38" s="326"/>
      <c r="M38" s="326"/>
      <c r="N38" s="326"/>
      <c r="O38" s="326"/>
    </row>
    <row r="39" spans="1:15" s="2" customFormat="1" ht="12.75" customHeight="1" hidden="1">
      <c r="A39" s="319"/>
      <c r="B39" s="322"/>
      <c r="C39" s="324"/>
      <c r="D39" s="325"/>
      <c r="E39" s="324"/>
      <c r="F39" s="324"/>
      <c r="G39" s="325"/>
      <c r="H39" s="325"/>
      <c r="I39" s="325"/>
      <c r="J39" s="325"/>
      <c r="K39" s="324"/>
      <c r="L39" s="325"/>
      <c r="M39" s="325"/>
      <c r="N39" s="325"/>
      <c r="O39" s="325"/>
    </row>
    <row r="40" spans="1:15" s="89" customFormat="1" ht="60" customHeight="1" hidden="1">
      <c r="A40" s="320"/>
      <c r="B40" s="323"/>
      <c r="C40" s="324"/>
      <c r="D40" s="325"/>
      <c r="E40" s="324"/>
      <c r="F40" s="324"/>
      <c r="G40" s="325"/>
      <c r="H40" s="325"/>
      <c r="I40" s="325"/>
      <c r="J40" s="325"/>
      <c r="K40" s="324"/>
      <c r="L40" s="325"/>
      <c r="M40" s="325"/>
      <c r="N40" s="325"/>
      <c r="O40" s="325"/>
    </row>
    <row r="41" spans="1:15" ht="12.75" hidden="1">
      <c r="A41" s="90" t="s">
        <v>14</v>
      </c>
      <c r="B41" s="91">
        <f>2.2</f>
        <v>2.2</v>
      </c>
      <c r="C41" s="92"/>
      <c r="D41" s="93"/>
      <c r="E41" s="94"/>
      <c r="F41" s="95"/>
      <c r="G41" s="95"/>
      <c r="H41" s="95"/>
      <c r="I41" s="95"/>
      <c r="J41" s="95"/>
      <c r="K41" s="94"/>
      <c r="L41" s="95"/>
      <c r="M41" s="95"/>
      <c r="N41" s="95"/>
      <c r="O41" s="95"/>
    </row>
    <row r="42" spans="1:15" s="89" customFormat="1" ht="31.5" hidden="1">
      <c r="A42" s="96" t="s">
        <v>18</v>
      </c>
      <c r="B42" s="97">
        <f>'[1]8 марта,8,10,12'!$G$272</f>
        <v>47995</v>
      </c>
      <c r="C42" s="98"/>
      <c r="D42" s="99"/>
      <c r="E42" s="51"/>
      <c r="F42" s="51"/>
      <c r="G42" s="99"/>
      <c r="H42" s="99"/>
      <c r="I42" s="99"/>
      <c r="J42" s="99"/>
      <c r="K42" s="100"/>
      <c r="L42" s="99"/>
      <c r="M42" s="99"/>
      <c r="N42" s="99"/>
      <c r="O42" s="99"/>
    </row>
    <row r="43" spans="1:15" s="2" customFormat="1" ht="31.5" hidden="1">
      <c r="A43" s="101" t="s">
        <v>19</v>
      </c>
      <c r="B43" s="102">
        <f>'[1]8 марта,8,10,12'!$K$272</f>
        <v>33417</v>
      </c>
      <c r="C43" s="98"/>
      <c r="D43" s="99"/>
      <c r="E43" s="51"/>
      <c r="F43" s="51"/>
      <c r="G43" s="99"/>
      <c r="H43" s="99"/>
      <c r="I43" s="99"/>
      <c r="J43" s="99"/>
      <c r="K43" s="100"/>
      <c r="L43" s="99"/>
      <c r="M43" s="99"/>
      <c r="N43" s="99"/>
      <c r="O43" s="99"/>
    </row>
    <row r="44" spans="1:15" s="2" customFormat="1" ht="31.5" hidden="1">
      <c r="A44" s="103" t="s">
        <v>20</v>
      </c>
      <c r="B44" s="104">
        <f>B42</f>
        <v>47995</v>
      </c>
      <c r="C44" s="98"/>
      <c r="D44" s="99"/>
      <c r="E44" s="51"/>
      <c r="F44" s="51"/>
      <c r="G44" s="99"/>
      <c r="H44" s="99"/>
      <c r="I44" s="99"/>
      <c r="J44" s="99"/>
      <c r="K44" s="100"/>
      <c r="L44" s="99"/>
      <c r="M44" s="99"/>
      <c r="N44" s="99"/>
      <c r="O44" s="99"/>
    </row>
    <row r="45" spans="1:15" s="2" customFormat="1" ht="21.75" hidden="1" thickBot="1">
      <c r="A45" s="105" t="s">
        <v>15</v>
      </c>
      <c r="B45" s="106">
        <f>B44-B43</f>
        <v>14578</v>
      </c>
      <c r="C45" s="107"/>
      <c r="D45" s="52"/>
      <c r="E45" s="51"/>
      <c r="F45" s="51"/>
      <c r="G45" s="52"/>
      <c r="H45" s="52"/>
      <c r="I45" s="52"/>
      <c r="J45" s="52"/>
      <c r="K45" s="100"/>
      <c r="L45" s="54"/>
      <c r="M45" s="54"/>
      <c r="N45" s="54"/>
      <c r="O45" s="54"/>
    </row>
    <row r="46" spans="1:15" s="2" customFormat="1" ht="18.75" customHeight="1" hidden="1">
      <c r="A46" s="108"/>
      <c r="B46" s="52"/>
      <c r="C46" s="107"/>
      <c r="D46" s="52"/>
      <c r="E46" s="51"/>
      <c r="F46" s="51"/>
      <c r="G46" s="52"/>
      <c r="H46" s="52"/>
      <c r="I46" s="52"/>
      <c r="J46" s="52"/>
      <c r="K46" s="100"/>
      <c r="L46" s="54"/>
      <c r="M46" s="54"/>
      <c r="N46" s="54"/>
      <c r="O46" s="54"/>
    </row>
    <row r="48" spans="2:8" ht="12.75">
      <c r="B48" s="1" t="s">
        <v>21</v>
      </c>
      <c r="H48" s="1" t="s">
        <v>23</v>
      </c>
    </row>
    <row r="50" spans="2:12" ht="12.75">
      <c r="B50" s="1" t="s">
        <v>22</v>
      </c>
      <c r="H50" s="1" t="s">
        <v>89</v>
      </c>
      <c r="L50" s="110"/>
    </row>
    <row r="52" spans="2:8" ht="12.75">
      <c r="B52" s="1" t="s">
        <v>57</v>
      </c>
      <c r="H52" s="1" t="s">
        <v>58</v>
      </c>
    </row>
  </sheetData>
  <mergeCells count="38">
    <mergeCell ref="F38:F40"/>
    <mergeCell ref="O39:O40"/>
    <mergeCell ref="G38:J38"/>
    <mergeCell ref="K38:K40"/>
    <mergeCell ref="L38:O38"/>
    <mergeCell ref="G39:G40"/>
    <mergeCell ref="H39:H40"/>
    <mergeCell ref="I39:I40"/>
    <mergeCell ref="J39:J40"/>
    <mergeCell ref="L39:L40"/>
    <mergeCell ref="M39:M40"/>
    <mergeCell ref="N39:N40"/>
    <mergeCell ref="A38:A40"/>
    <mergeCell ref="B38:B40"/>
    <mergeCell ref="C38:C40"/>
    <mergeCell ref="D38:D40"/>
    <mergeCell ref="E38:E40"/>
    <mergeCell ref="M11:M12"/>
    <mergeCell ref="N11:N12"/>
    <mergeCell ref="O11:O12"/>
    <mergeCell ref="A36:D36"/>
    <mergeCell ref="E36:F36"/>
    <mergeCell ref="A7:O7"/>
    <mergeCell ref="A8:O8"/>
    <mergeCell ref="A10:A12"/>
    <mergeCell ref="B10:B12"/>
    <mergeCell ref="C10:C12"/>
    <mergeCell ref="D10:D12"/>
    <mergeCell ref="E10:E12"/>
    <mergeCell ref="F10:F12"/>
    <mergeCell ref="G10:J10"/>
    <mergeCell ref="K10:K12"/>
    <mergeCell ref="L10:O10"/>
    <mergeCell ref="G11:G12"/>
    <mergeCell ref="H11:H12"/>
    <mergeCell ref="I11:I12"/>
    <mergeCell ref="J11:J12"/>
    <mergeCell ref="L11:L12"/>
  </mergeCells>
  <printOptions/>
  <pageMargins left="0.11811023622047245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2"/>
  <sheetViews>
    <sheetView workbookViewId="0" topLeftCell="A12">
      <selection activeCell="L35" sqref="L35"/>
    </sheetView>
  </sheetViews>
  <sheetFormatPr defaultColWidth="9.00390625" defaultRowHeight="12.75"/>
  <cols>
    <col min="1" max="1" width="8.125" style="207" customWidth="1"/>
    <col min="2" max="2" width="8.875" style="208" customWidth="1"/>
    <col min="3" max="3" width="42.75390625" style="209" customWidth="1"/>
    <col min="4" max="4" width="7.875" style="210" customWidth="1"/>
    <col min="5" max="5" width="10.00390625" style="210" customWidth="1"/>
    <col min="6" max="6" width="11.375" style="211" customWidth="1"/>
    <col min="7" max="7" width="9.75390625" style="212" customWidth="1"/>
  </cols>
  <sheetData>
    <row r="2" spans="1:7" ht="15.75">
      <c r="A2" s="327" t="s">
        <v>26</v>
      </c>
      <c r="B2" s="327"/>
      <c r="C2" s="327"/>
      <c r="D2" s="327"/>
      <c r="E2" s="327"/>
      <c r="F2" s="327"/>
      <c r="G2" s="327"/>
    </row>
    <row r="3" spans="1:7" ht="18.75" thickBot="1">
      <c r="A3" s="328" t="s">
        <v>60</v>
      </c>
      <c r="B3" s="328"/>
      <c r="C3" s="328"/>
      <c r="D3" s="328"/>
      <c r="E3" s="328"/>
      <c r="F3" s="328"/>
      <c r="G3" s="328"/>
    </row>
    <row r="4" spans="1:7" ht="27" thickBot="1">
      <c r="A4" s="329" t="s">
        <v>61</v>
      </c>
      <c r="B4" s="330"/>
      <c r="C4" s="330"/>
      <c r="D4" s="330"/>
      <c r="E4" s="330"/>
      <c r="F4" s="330"/>
      <c r="G4" s="331"/>
    </row>
    <row r="5" spans="1:7" ht="13.5" thickBot="1">
      <c r="A5" s="138"/>
      <c r="B5" s="139"/>
      <c r="C5" s="140"/>
      <c r="D5" s="141"/>
      <c r="E5" s="141"/>
      <c r="F5" s="142"/>
      <c r="G5" s="143"/>
    </row>
    <row r="6" spans="1:7" ht="13.5" thickBot="1">
      <c r="A6" s="144" t="s">
        <v>27</v>
      </c>
      <c r="B6" s="145" t="s">
        <v>28</v>
      </c>
      <c r="C6" s="146" t="s">
        <v>29</v>
      </c>
      <c r="D6" s="147" t="s">
        <v>30</v>
      </c>
      <c r="E6" s="148" t="s">
        <v>31</v>
      </c>
      <c r="F6" s="149" t="s">
        <v>32</v>
      </c>
      <c r="G6" s="150" t="s">
        <v>88</v>
      </c>
    </row>
    <row r="7" spans="1:7" ht="12.75">
      <c r="A7" s="151"/>
      <c r="B7" s="152"/>
      <c r="C7" s="153" t="s">
        <v>33</v>
      </c>
      <c r="D7" s="148"/>
      <c r="E7" s="148"/>
      <c r="F7" s="154"/>
      <c r="G7" s="155"/>
    </row>
    <row r="8" spans="1:7" ht="12.75">
      <c r="A8" s="156"/>
      <c r="B8" s="332" t="s">
        <v>48</v>
      </c>
      <c r="C8" s="250" t="s">
        <v>72</v>
      </c>
      <c r="D8" s="282" t="s">
        <v>35</v>
      </c>
      <c r="E8" s="282">
        <v>1</v>
      </c>
      <c r="F8" s="334">
        <v>3045.89</v>
      </c>
      <c r="G8" s="219"/>
    </row>
    <row r="9" spans="1:7" ht="12.75">
      <c r="A9" s="156"/>
      <c r="B9" s="333"/>
      <c r="C9" s="250" t="s">
        <v>73</v>
      </c>
      <c r="D9" s="282" t="s">
        <v>35</v>
      </c>
      <c r="E9" s="282">
        <v>2</v>
      </c>
      <c r="F9" s="335"/>
      <c r="G9" s="219"/>
    </row>
    <row r="10" spans="1:7" ht="12.75">
      <c r="A10" s="156"/>
      <c r="B10" s="332" t="s">
        <v>38</v>
      </c>
      <c r="C10" s="251" t="s">
        <v>62</v>
      </c>
      <c r="D10" s="252" t="s">
        <v>35</v>
      </c>
      <c r="E10" s="252">
        <v>1</v>
      </c>
      <c r="F10" s="336">
        <v>1697.55</v>
      </c>
      <c r="G10" s="219"/>
    </row>
    <row r="11" spans="1:7" ht="12.75">
      <c r="A11" s="156"/>
      <c r="B11" s="333"/>
      <c r="C11" s="251" t="s">
        <v>74</v>
      </c>
      <c r="D11" s="252" t="s">
        <v>35</v>
      </c>
      <c r="E11" s="252">
        <v>1</v>
      </c>
      <c r="F11" s="337"/>
      <c r="G11" s="219"/>
    </row>
    <row r="12" spans="1:7" ht="12.75">
      <c r="A12" s="156"/>
      <c r="B12" s="332" t="s">
        <v>53</v>
      </c>
      <c r="C12" s="254" t="s">
        <v>75</v>
      </c>
      <c r="D12" s="255" t="s">
        <v>35</v>
      </c>
      <c r="E12" s="255">
        <v>2</v>
      </c>
      <c r="F12" s="336">
        <v>9655.34</v>
      </c>
      <c r="G12" s="219"/>
    </row>
    <row r="13" spans="1:7" ht="12.75">
      <c r="A13" s="156"/>
      <c r="B13" s="346"/>
      <c r="C13" s="254" t="s">
        <v>76</v>
      </c>
      <c r="D13" s="255" t="s">
        <v>35</v>
      </c>
      <c r="E13" s="255">
        <v>12</v>
      </c>
      <c r="F13" s="345"/>
      <c r="G13" s="219"/>
    </row>
    <row r="14" spans="1:7" ht="12.75">
      <c r="A14" s="156"/>
      <c r="B14" s="333"/>
      <c r="C14" s="254" t="s">
        <v>77</v>
      </c>
      <c r="D14" s="255" t="s">
        <v>35</v>
      </c>
      <c r="E14" s="255">
        <v>1</v>
      </c>
      <c r="F14" s="337"/>
      <c r="G14" s="219"/>
    </row>
    <row r="15" spans="1:7" ht="15.75">
      <c r="A15" s="156"/>
      <c r="B15" s="287" t="s">
        <v>51</v>
      </c>
      <c r="C15" s="157" t="s">
        <v>78</v>
      </c>
      <c r="D15" s="253" t="s">
        <v>39</v>
      </c>
      <c r="E15" s="256" t="s">
        <v>79</v>
      </c>
      <c r="F15" s="257">
        <v>16760.77</v>
      </c>
      <c r="G15" s="219"/>
    </row>
    <row r="16" spans="1:7" ht="15.75">
      <c r="A16" s="156"/>
      <c r="B16" s="332" t="s">
        <v>34</v>
      </c>
      <c r="C16" s="258" t="s">
        <v>80</v>
      </c>
      <c r="D16" s="253" t="s">
        <v>35</v>
      </c>
      <c r="E16" s="253">
        <v>2</v>
      </c>
      <c r="F16" s="347">
        <v>2657.12</v>
      </c>
      <c r="G16" s="219"/>
    </row>
    <row r="17" spans="1:7" ht="15.75">
      <c r="A17" s="156"/>
      <c r="B17" s="333"/>
      <c r="C17" s="157" t="s">
        <v>81</v>
      </c>
      <c r="D17" s="253" t="s">
        <v>35</v>
      </c>
      <c r="E17" s="253">
        <v>2</v>
      </c>
      <c r="F17" s="348"/>
      <c r="G17" s="219"/>
    </row>
    <row r="18" spans="1:7" ht="13.5" thickBot="1">
      <c r="A18" s="158"/>
      <c r="B18" s="159"/>
      <c r="C18" s="160"/>
      <c r="D18" s="161"/>
      <c r="E18" s="162" t="s">
        <v>36</v>
      </c>
      <c r="F18" s="163">
        <f>SUM(F8:F17)</f>
        <v>33816.67</v>
      </c>
      <c r="G18" s="164"/>
    </row>
    <row r="19" spans="1:7" ht="15.75">
      <c r="A19" s="156"/>
      <c r="B19" s="235"/>
      <c r="C19" s="185" t="s">
        <v>37</v>
      </c>
      <c r="D19" s="165"/>
      <c r="E19" s="166"/>
      <c r="F19" s="232"/>
      <c r="G19" s="167"/>
    </row>
    <row r="20" spans="1:7" ht="15.75">
      <c r="A20" s="156"/>
      <c r="B20" s="237" t="s">
        <v>44</v>
      </c>
      <c r="C20" s="238" t="s">
        <v>65</v>
      </c>
      <c r="D20" s="239" t="s">
        <v>39</v>
      </c>
      <c r="E20" s="239">
        <v>749.7</v>
      </c>
      <c r="F20" s="240">
        <f>E20*1.8</f>
        <v>1349.46</v>
      </c>
      <c r="G20" s="284">
        <v>1.8</v>
      </c>
    </row>
    <row r="21" spans="1:7" ht="25.5">
      <c r="A21" s="156"/>
      <c r="B21" s="237" t="s">
        <v>51</v>
      </c>
      <c r="C21" s="241" t="s">
        <v>66</v>
      </c>
      <c r="D21" s="239" t="s">
        <v>39</v>
      </c>
      <c r="E21" s="239">
        <v>749.7</v>
      </c>
      <c r="F21" s="240">
        <f>E21*1.8</f>
        <v>1349.46</v>
      </c>
      <c r="G21" s="284">
        <v>1.8</v>
      </c>
    </row>
    <row r="22" spans="1:7" ht="13.5" thickBot="1">
      <c r="A22" s="158"/>
      <c r="B22" s="159"/>
      <c r="C22" s="170"/>
      <c r="D22" s="171"/>
      <c r="E22" s="162" t="s">
        <v>36</v>
      </c>
      <c r="F22" s="163">
        <f>SUM(F20:F21)</f>
        <v>2698.92</v>
      </c>
      <c r="G22" s="164"/>
    </row>
    <row r="23" spans="1:7" ht="12.75">
      <c r="A23" s="172"/>
      <c r="B23" s="276"/>
      <c r="C23" s="182" t="s">
        <v>40</v>
      </c>
      <c r="D23" s="273"/>
      <c r="E23" s="273"/>
      <c r="F23" s="221"/>
      <c r="G23" s="174"/>
    </row>
    <row r="24" spans="1:7" ht="21">
      <c r="A24" s="233"/>
      <c r="B24" s="274" t="s">
        <v>41</v>
      </c>
      <c r="C24" s="249" t="s">
        <v>83</v>
      </c>
      <c r="D24" s="249" t="s">
        <v>82</v>
      </c>
      <c r="E24" s="259" t="s">
        <v>84</v>
      </c>
      <c r="F24" s="288">
        <v>1507.77</v>
      </c>
      <c r="G24" s="236"/>
    </row>
    <row r="25" spans="1:7" ht="12.75">
      <c r="A25" s="233"/>
      <c r="B25" s="274" t="s">
        <v>53</v>
      </c>
      <c r="C25" s="254" t="s">
        <v>85</v>
      </c>
      <c r="D25" s="255" t="s">
        <v>35</v>
      </c>
      <c r="E25" s="255">
        <v>2</v>
      </c>
      <c r="F25" s="252">
        <v>4132.24</v>
      </c>
      <c r="G25" s="236"/>
    </row>
    <row r="26" spans="1:7" ht="21">
      <c r="A26" s="233"/>
      <c r="B26" s="340" t="s">
        <v>51</v>
      </c>
      <c r="C26" s="263" t="s">
        <v>64</v>
      </c>
      <c r="D26" s="264" t="s">
        <v>39</v>
      </c>
      <c r="E26" s="264">
        <v>2.512</v>
      </c>
      <c r="F26" s="338">
        <v>2076.47</v>
      </c>
      <c r="G26" s="236"/>
    </row>
    <row r="27" spans="1:7" ht="21">
      <c r="A27" s="233"/>
      <c r="B27" s="340"/>
      <c r="C27" s="263" t="s">
        <v>86</v>
      </c>
      <c r="D27" s="264" t="s">
        <v>35</v>
      </c>
      <c r="E27" s="264">
        <v>1</v>
      </c>
      <c r="F27" s="339"/>
      <c r="G27" s="236"/>
    </row>
    <row r="28" spans="1:7" ht="15">
      <c r="A28" s="233"/>
      <c r="B28" s="274" t="s">
        <v>47</v>
      </c>
      <c r="C28" s="262" t="s">
        <v>63</v>
      </c>
      <c r="D28" s="261" t="s">
        <v>42</v>
      </c>
      <c r="E28" s="260">
        <v>10</v>
      </c>
      <c r="F28" s="289">
        <v>2663.3</v>
      </c>
      <c r="G28" s="236"/>
    </row>
    <row r="29" spans="1:7" ht="13.5" thickBot="1">
      <c r="A29" s="177"/>
      <c r="B29" s="178"/>
      <c r="C29" s="179"/>
      <c r="D29" s="180"/>
      <c r="E29" s="162" t="s">
        <v>36</v>
      </c>
      <c r="F29" s="163">
        <f>SUM(F24:F28)</f>
        <v>10379.78</v>
      </c>
      <c r="G29" s="181"/>
    </row>
    <row r="30" spans="1:7" ht="12.75">
      <c r="A30" s="172"/>
      <c r="B30" s="276"/>
      <c r="C30" s="182" t="s">
        <v>40</v>
      </c>
      <c r="D30" s="273"/>
      <c r="E30" s="273"/>
      <c r="F30" s="183"/>
      <c r="G30" s="184"/>
    </row>
    <row r="31" spans="1:7" ht="12.75">
      <c r="A31" s="172"/>
      <c r="B31" s="276"/>
      <c r="C31" s="185" t="s">
        <v>37</v>
      </c>
      <c r="D31" s="173"/>
      <c r="E31" s="173"/>
      <c r="F31" s="186"/>
      <c r="G31" s="184"/>
    </row>
    <row r="32" spans="1:7" ht="38.25">
      <c r="A32" s="172"/>
      <c r="B32" s="224" t="s">
        <v>44</v>
      </c>
      <c r="C32" s="242" t="s">
        <v>67</v>
      </c>
      <c r="D32" s="222" t="s">
        <v>39</v>
      </c>
      <c r="E32" s="239">
        <v>749.7</v>
      </c>
      <c r="F32" s="243">
        <f>E32*G32</f>
        <v>404.84</v>
      </c>
      <c r="G32" s="285">
        <v>0.54</v>
      </c>
    </row>
    <row r="33" spans="1:7" ht="63.75">
      <c r="A33" s="172"/>
      <c r="B33" s="224" t="s">
        <v>51</v>
      </c>
      <c r="C33" s="244" t="s">
        <v>68</v>
      </c>
      <c r="D33" s="188" t="s">
        <v>39</v>
      </c>
      <c r="E33" s="239">
        <v>749.7</v>
      </c>
      <c r="F33" s="245">
        <f>E33*G33</f>
        <v>17835.36</v>
      </c>
      <c r="G33" s="285">
        <v>23.79</v>
      </c>
    </row>
    <row r="34" spans="1:12" ht="13.5" thickBot="1">
      <c r="A34" s="158"/>
      <c r="B34" s="159"/>
      <c r="C34" s="189"/>
      <c r="D34" s="171"/>
      <c r="E34" s="190" t="s">
        <v>36</v>
      </c>
      <c r="F34" s="163">
        <f>SUM(F32:F33)</f>
        <v>18240.2</v>
      </c>
      <c r="G34" s="164"/>
      <c r="L34" s="292">
        <f>F29+F34</f>
        <v>28619.98</v>
      </c>
    </row>
    <row r="35" spans="1:7" ht="12.75">
      <c r="A35" s="156"/>
      <c r="B35" s="280"/>
      <c r="C35" s="191" t="s">
        <v>43</v>
      </c>
      <c r="D35" s="278"/>
      <c r="E35" s="278"/>
      <c r="F35" s="192"/>
      <c r="G35" s="169"/>
    </row>
    <row r="36" spans="1:7" ht="15.75">
      <c r="A36" s="193"/>
      <c r="B36" s="187"/>
      <c r="C36" s="176"/>
      <c r="D36" s="175"/>
      <c r="E36" s="175"/>
      <c r="F36" s="269"/>
      <c r="G36" s="194"/>
    </row>
    <row r="37" spans="1:7" ht="12.75">
      <c r="A37" s="193"/>
      <c r="B37" s="275"/>
      <c r="C37" s="195"/>
      <c r="D37" s="280"/>
      <c r="E37" s="280"/>
      <c r="F37" s="196"/>
      <c r="G37" s="197"/>
    </row>
    <row r="38" spans="1:7" ht="13.5" thickBot="1">
      <c r="A38" s="158"/>
      <c r="B38" s="159"/>
      <c r="C38" s="201"/>
      <c r="D38" s="171"/>
      <c r="E38" s="190" t="s">
        <v>36</v>
      </c>
      <c r="F38" s="163">
        <f>SUM(F36:F37)</f>
        <v>0</v>
      </c>
      <c r="G38" s="164"/>
    </row>
    <row r="39" spans="1:7" ht="12.75">
      <c r="A39" s="156"/>
      <c r="B39" s="280"/>
      <c r="C39" s="182" t="s">
        <v>45</v>
      </c>
      <c r="D39" s="286"/>
      <c r="E39" s="286"/>
      <c r="F39" s="290"/>
      <c r="G39" s="169"/>
    </row>
    <row r="40" spans="1:7" ht="12.75">
      <c r="A40" s="223"/>
      <c r="B40" s="343" t="s">
        <v>41</v>
      </c>
      <c r="C40" s="225" t="s">
        <v>49</v>
      </c>
      <c r="D40" s="265" t="s">
        <v>50</v>
      </c>
      <c r="E40" s="265">
        <v>1</v>
      </c>
      <c r="F40" s="341">
        <v>499.83</v>
      </c>
      <c r="G40" s="199"/>
    </row>
    <row r="41" spans="1:7" ht="12.75">
      <c r="A41" s="223"/>
      <c r="B41" s="344"/>
      <c r="C41" s="225" t="s">
        <v>52</v>
      </c>
      <c r="D41" s="265" t="s">
        <v>50</v>
      </c>
      <c r="E41" s="265">
        <v>3</v>
      </c>
      <c r="F41" s="342"/>
      <c r="G41" s="199"/>
    </row>
    <row r="42" spans="1:7" ht="15.75">
      <c r="A42" s="223"/>
      <c r="B42" s="272" t="s">
        <v>44</v>
      </c>
      <c r="C42" s="226" t="s">
        <v>87</v>
      </c>
      <c r="D42" s="266" t="s">
        <v>35</v>
      </c>
      <c r="E42" s="266">
        <v>1</v>
      </c>
      <c r="F42" s="267">
        <v>488.02</v>
      </c>
      <c r="G42" s="199"/>
    </row>
    <row r="43" spans="1:7" ht="13.5" thickBot="1">
      <c r="A43" s="158"/>
      <c r="B43" s="159"/>
      <c r="C43" s="201"/>
      <c r="D43" s="171"/>
      <c r="E43" s="190" t="s">
        <v>36</v>
      </c>
      <c r="F43" s="163">
        <f>SUM(F40:F42)</f>
        <v>987.85</v>
      </c>
      <c r="G43" s="164"/>
    </row>
    <row r="44" spans="1:7" ht="12.75">
      <c r="A44" s="156"/>
      <c r="B44" s="280"/>
      <c r="C44" s="182" t="s">
        <v>45</v>
      </c>
      <c r="D44" s="279"/>
      <c r="E44" s="271"/>
      <c r="F44" s="168"/>
      <c r="G44" s="169"/>
    </row>
    <row r="45" spans="1:7" ht="12.75">
      <c r="A45" s="200"/>
      <c r="B45" s="268"/>
      <c r="C45" s="185" t="s">
        <v>37</v>
      </c>
      <c r="D45" s="277"/>
      <c r="E45" s="270"/>
      <c r="F45" s="198"/>
      <c r="G45" s="199"/>
    </row>
    <row r="46" spans="1:7" ht="16.5" customHeight="1">
      <c r="A46" s="200"/>
      <c r="B46" s="246" t="s">
        <v>44</v>
      </c>
      <c r="C46" s="234" t="s">
        <v>69</v>
      </c>
      <c r="D46" s="281" t="s">
        <v>70</v>
      </c>
      <c r="E46" s="247">
        <v>2</v>
      </c>
      <c r="F46" s="248">
        <f>E46*G46</f>
        <v>3515</v>
      </c>
      <c r="G46" s="283">
        <v>1757.34</v>
      </c>
    </row>
    <row r="47" spans="1:7" ht="12.75">
      <c r="A47" s="200"/>
      <c r="B47" s="246" t="s">
        <v>51</v>
      </c>
      <c r="C47" s="234" t="s">
        <v>71</v>
      </c>
      <c r="D47" s="281" t="s">
        <v>35</v>
      </c>
      <c r="E47" s="247">
        <v>6</v>
      </c>
      <c r="F47" s="248">
        <f>E47*G47</f>
        <v>3082</v>
      </c>
      <c r="G47" s="283">
        <v>513.6</v>
      </c>
    </row>
    <row r="48" spans="1:7" ht="13.5" thickBot="1">
      <c r="A48" s="158"/>
      <c r="B48" s="227"/>
      <c r="C48" s="228"/>
      <c r="D48" s="229"/>
      <c r="E48" s="220" t="s">
        <v>36</v>
      </c>
      <c r="F48" s="163">
        <f>SUM(F46:F47)</f>
        <v>6597</v>
      </c>
      <c r="G48" s="164"/>
    </row>
    <row r="49" spans="1:7" ht="13.5" thickBot="1">
      <c r="A49" s="202"/>
      <c r="B49" s="203"/>
      <c r="C49" s="204"/>
      <c r="D49" s="203"/>
      <c r="E49" s="205" t="s">
        <v>46</v>
      </c>
      <c r="F49" s="291">
        <f>F18+F22+F29+F34+F38+F43+F48</f>
        <v>72720.42</v>
      </c>
      <c r="G49" s="206"/>
    </row>
    <row r="51" spans="1:7" ht="12.75">
      <c r="A51" s="213"/>
      <c r="B51" s="214" t="s">
        <v>21</v>
      </c>
      <c r="C51" s="215"/>
      <c r="D51" s="216" t="s">
        <v>23</v>
      </c>
      <c r="E51" s="216"/>
      <c r="F51" s="217"/>
      <c r="G51" s="218"/>
    </row>
    <row r="52" spans="1:7" ht="12.75">
      <c r="A52" s="213"/>
      <c r="B52" s="214"/>
      <c r="C52" s="215"/>
      <c r="D52" s="216"/>
      <c r="E52" s="216"/>
      <c r="F52" s="217"/>
      <c r="G52" s="218"/>
    </row>
  </sheetData>
  <mergeCells count="15">
    <mergeCell ref="F10:F11"/>
    <mergeCell ref="B10:B11"/>
    <mergeCell ref="F26:F27"/>
    <mergeCell ref="B26:B27"/>
    <mergeCell ref="F40:F41"/>
    <mergeCell ref="B40:B41"/>
    <mergeCell ref="F12:F14"/>
    <mergeCell ref="B12:B14"/>
    <mergeCell ref="F16:F17"/>
    <mergeCell ref="B16:B17"/>
    <mergeCell ref="A2:G2"/>
    <mergeCell ref="A3:G3"/>
    <mergeCell ref="A4:G4"/>
    <mergeCell ref="B8:B9"/>
    <mergeCell ref="F8:F9"/>
  </mergeCells>
  <printOptions/>
  <pageMargins left="0.5118110236220472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otiz6</dc:creator>
  <cp:keywords/>
  <dc:description/>
  <cp:lastModifiedBy>Дом</cp:lastModifiedBy>
  <cp:lastPrinted>2017-02-01T03:22:05Z</cp:lastPrinted>
  <dcterms:created xsi:type="dcterms:W3CDTF">2010-11-29T02:37:01Z</dcterms:created>
  <dcterms:modified xsi:type="dcterms:W3CDTF">2017-02-01T03:22:15Z</dcterms:modified>
  <cp:category/>
  <cp:version/>
  <cp:contentType/>
  <cp:contentStatus/>
</cp:coreProperties>
</file>