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Дом\Desktop\СТАТУС-2 ПТО Ф,Р,В,\Накопительная  Отчеты  2016г\Отчеты перед собственниками на 2016гг\Отчеты НСУ\Шевченко\"/>
    </mc:Choice>
  </mc:AlternateContent>
  <bookViews>
    <workbookView xWindow="0" yWindow="30" windowWidth="17520" windowHeight="8955"/>
  </bookViews>
  <sheets>
    <sheet name="88б" sheetId="5" r:id="rId1"/>
    <sheet name="работы" sheetId="7" r:id="rId2"/>
  </sheets>
  <externalReferences>
    <externalReference r:id="rId3"/>
  </externalReferences>
  <calcPr calcId="152511" fullPrecision="0"/>
</workbook>
</file>

<file path=xl/calcChain.xml><?xml version="1.0" encoding="utf-8"?>
<calcChain xmlns="http://schemas.openxmlformats.org/spreadsheetml/2006/main">
  <c r="C32" i="5" l="1"/>
  <c r="I34" i="5"/>
  <c r="H34" i="5"/>
  <c r="G34" i="5"/>
  <c r="F23" i="7" l="1"/>
  <c r="F26" i="7"/>
  <c r="F27" i="7"/>
  <c r="F28" i="7" s="1"/>
  <c r="I25" i="7" s="1"/>
  <c r="F42" i="7" l="1"/>
  <c r="F11" i="7" l="1"/>
  <c r="F10" i="7"/>
  <c r="F46" i="7"/>
  <c r="F45" i="7"/>
  <c r="F47" i="7" s="1"/>
  <c r="F31" i="7" l="1"/>
  <c r="F12" i="7"/>
  <c r="F7" i="7"/>
  <c r="F48" i="7" s="1"/>
  <c r="B43" i="5"/>
  <c r="B42" i="5"/>
  <c r="B44" i="5" s="1"/>
  <c r="B41" i="5"/>
  <c r="D32" i="5"/>
  <c r="D34" i="5" s="1"/>
  <c r="K31" i="5"/>
  <c r="F31" i="5"/>
  <c r="B45" i="5" l="1"/>
  <c r="E31" i="5"/>
  <c r="C31" i="5" s="1"/>
  <c r="O33" i="5" s="1"/>
  <c r="F34" i="5"/>
  <c r="D33" i="5" l="1"/>
  <c r="D35" i="5" s="1"/>
  <c r="G33" i="5"/>
  <c r="G35" i="5" s="1"/>
  <c r="J33" i="5"/>
  <c r="J35" i="5" s="1"/>
  <c r="B33" i="5"/>
  <c r="H33" i="5"/>
  <c r="H35" i="5" s="1"/>
  <c r="L33" i="5"/>
  <c r="M33" i="5"/>
  <c r="N33" i="5"/>
  <c r="I33" i="5"/>
  <c r="I35" i="5" s="1"/>
  <c r="L32" i="5"/>
  <c r="J32" i="5"/>
  <c r="O32" i="5"/>
  <c r="O34" i="5" s="1"/>
  <c r="O35" i="5" s="1"/>
  <c r="N32" i="5"/>
  <c r="N34" i="5" s="1"/>
  <c r="M32" i="5"/>
  <c r="M34" i="5" s="1"/>
  <c r="M35" i="5" l="1"/>
  <c r="F35" i="5"/>
  <c r="G32" i="5"/>
  <c r="H32" i="5"/>
  <c r="I32" i="5"/>
  <c r="F33" i="5"/>
  <c r="K33" i="5"/>
  <c r="N35" i="5"/>
  <c r="L34" i="5"/>
  <c r="K32" i="5"/>
  <c r="F32" i="5" l="1"/>
  <c r="E33" i="5"/>
  <c r="E32" i="5"/>
  <c r="L35" i="5"/>
  <c r="K35" i="5" s="1"/>
  <c r="E35" i="5" s="1"/>
  <c r="K34" i="5"/>
  <c r="E34" i="5" s="1"/>
  <c r="C34" i="5" s="1"/>
  <c r="C35" i="5" s="1"/>
</calcChain>
</file>

<file path=xl/sharedStrings.xml><?xml version="1.0" encoding="utf-8"?>
<sst xmlns="http://schemas.openxmlformats.org/spreadsheetml/2006/main" count="132" uniqueCount="88">
  <si>
    <t>Оплачиваемая общая площадь квартир, м2</t>
  </si>
  <si>
    <t>Показатели</t>
  </si>
  <si>
    <t>% оплаты</t>
  </si>
  <si>
    <t>Всего тариф с вознаграждением</t>
  </si>
  <si>
    <t>Итого тариф: текущий ремонт,  содержание жилья</t>
  </si>
  <si>
    <t>Ремонт жилья</t>
  </si>
  <si>
    <t>в том числе:</t>
  </si>
  <si>
    <t>Содержание жилья</t>
  </si>
  <si>
    <t>Текущий ремонт конструктивных элементов зданий</t>
  </si>
  <si>
    <t>Текущий ремонт сантехнического оборудования</t>
  </si>
  <si>
    <t>Текущий ремонт электротехнического оборудования</t>
  </si>
  <si>
    <t>Благоустройство</t>
  </si>
  <si>
    <t>Содержание придомовой территории</t>
  </si>
  <si>
    <t xml:space="preserve">Аварийно-диспетчерская служба </t>
  </si>
  <si>
    <t>Тариф, руб. м2</t>
  </si>
  <si>
    <t>"+" - перевыполнение, руб.
"-" - недоосвоение, руб.</t>
  </si>
  <si>
    <t>ИТОГО август-декабрь 2010г. недоосвоено "-"                                           перевыполнено "+"</t>
  </si>
  <si>
    <t>Обслуживание узлов учета</t>
  </si>
  <si>
    <t>Плановое начисление за август-декабрь 2010 гг., руб.</t>
  </si>
  <si>
    <t>Фактическая оплата за август-декабрь 2010 гг., руб.</t>
  </si>
  <si>
    <t>Фактическое выполнение за август-декабрь 2010 гг., руб.</t>
  </si>
  <si>
    <t>Начальник ПТО</t>
  </si>
  <si>
    <t>Главный  энергетик</t>
  </si>
  <si>
    <t>Р.В. Федорова</t>
  </si>
  <si>
    <t>Содержание общего имущества</t>
  </si>
  <si>
    <t>Требование пожарной безопасности</t>
  </si>
  <si>
    <t xml:space="preserve">Перечень выполненных работ </t>
  </si>
  <si>
    <t>План</t>
  </si>
  <si>
    <t>Месяц</t>
  </si>
  <si>
    <t>Вид работ</t>
  </si>
  <si>
    <t>Ед. изм.</t>
  </si>
  <si>
    <t>Кол-во</t>
  </si>
  <si>
    <t>Сумма,руб</t>
  </si>
  <si>
    <t>Общестроительные работы</t>
  </si>
  <si>
    <t>май</t>
  </si>
  <si>
    <t>м2</t>
  </si>
  <si>
    <t>шт</t>
  </si>
  <si>
    <t>август</t>
  </si>
  <si>
    <t>октябрь</t>
  </si>
  <si>
    <t>Всего:</t>
  </si>
  <si>
    <t>Техническое обслуживание</t>
  </si>
  <si>
    <t>Сантехнические работы</t>
  </si>
  <si>
    <t>м.п.</t>
  </si>
  <si>
    <t xml:space="preserve">Благоустройство </t>
  </si>
  <si>
    <t>сентябрь</t>
  </si>
  <si>
    <t>Электротехнические работы</t>
  </si>
  <si>
    <t>ИТОГО:</t>
  </si>
  <si>
    <t>Утверждаю:</t>
  </si>
  <si>
    <t>Генеральный директор ООО "Статус 2"</t>
  </si>
  <si>
    <t>____________ И.С. Мансурова</t>
  </si>
  <si>
    <t>Начальник участка</t>
  </si>
  <si>
    <t>О.А. Басистюк</t>
  </si>
  <si>
    <t>за 2016г.</t>
  </si>
  <si>
    <t>Отчет Обслуживающей организации ООО " Статус2"  по выполнению работ по содержанию и текущему ремонту жилого фонда, 2016г.</t>
  </si>
  <si>
    <t>Улица Шевченко, дом 88б</t>
  </si>
  <si>
    <r>
      <t xml:space="preserve">ул. Шевченко, д.88б -  </t>
    </r>
    <r>
      <rPr>
        <b/>
        <sz val="20"/>
        <color indexed="10"/>
        <rFont val="Arial Cyr"/>
        <charset val="204"/>
      </rPr>
      <t>ООО "Статус 2"</t>
    </r>
  </si>
  <si>
    <t>Осмотр состояния электрооборудования</t>
  </si>
  <si>
    <t>под.</t>
  </si>
  <si>
    <t>Очистка этажного щитка от пыли.</t>
  </si>
  <si>
    <t>Осмотр, проверка исправности, работоспособности системы водоснабжения, отопления, водоотведения</t>
  </si>
  <si>
    <t>Промывка тркбопроводов,тепловых пунктов,систем отопления и горячего водоснабжения с испытанием на прочность и плотность системы отопления и горячего водоснабжения.</t>
  </si>
  <si>
    <t>Проверка (осмотр) состояния конструкций МКД</t>
  </si>
  <si>
    <t xml:space="preserve">Осмотр конструктивных элементов, выявление повреждений в конструктивных элементах  </t>
  </si>
  <si>
    <t>Восстановление системы ХВС</t>
  </si>
  <si>
    <t>июль</t>
  </si>
  <si>
    <t>Прочистка фильтра</t>
  </si>
  <si>
    <t>Замена смеситтеля (м-ал б\у)</t>
  </si>
  <si>
    <t>Огрунтовка металлических поверхностей за один раз грунтовкой ГФ-021</t>
  </si>
  <si>
    <t>Ревизия задвижек с заменой набивки сальников</t>
  </si>
  <si>
    <t>Замена ламп GAUS</t>
  </si>
  <si>
    <t>Замена лампы ЛОН Е27</t>
  </si>
  <si>
    <t>Замена лампы VARTON 12w E27</t>
  </si>
  <si>
    <t xml:space="preserve">июль </t>
  </si>
  <si>
    <t>Замена ламп s-10</t>
  </si>
  <si>
    <t>Замена ламп l-36</t>
  </si>
  <si>
    <t>Замена ламп</t>
  </si>
  <si>
    <t>Прим-ние</t>
  </si>
  <si>
    <t xml:space="preserve">Замена ламп энергосберегающих G-23 </t>
  </si>
  <si>
    <t>Установка заглушки  ф 20</t>
  </si>
  <si>
    <t xml:space="preserve">Установка заглушки  ф 15 </t>
  </si>
  <si>
    <t>Перепаковали сместитель</t>
  </si>
  <si>
    <t>Прочистка канализации Ф100</t>
  </si>
  <si>
    <t>О.А. Доброгорский</t>
  </si>
  <si>
    <t>Услуга организации начисления,сбора,распределения и перерасчета платежей</t>
  </si>
  <si>
    <t>ПРОСРОЧЕННАЯ ЗАДОЛЖЕННОСТЬ  ПО ОПЛАТЕ ЖКУ
на 01.01.2017г. составляет:</t>
  </si>
  <si>
    <t>Фактическое выполнение за 2016 год, руб.</t>
  </si>
  <si>
    <t>Фактическая оплата за  2016 год,  руб.</t>
  </si>
  <si>
    <t>Плановое начисление за 2016 год, 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</si>
</sst>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;[Red]#,##0"/>
    <numFmt numFmtId="166" formatCode="#,##0_р_.;[Red]#,##0_р_."/>
    <numFmt numFmtId="167" formatCode="#,##0.0;[Red]#,##0.0"/>
    <numFmt numFmtId="168" formatCode="#,##0_р_."/>
  </numFmts>
  <fonts count="33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b/>
      <sz val="20"/>
      <name val="Arial Cyr"/>
      <charset val="204"/>
    </font>
    <font>
      <b/>
      <sz val="20"/>
      <color indexed="10"/>
      <name val="Arial Cyr"/>
      <charset val="204"/>
    </font>
    <font>
      <b/>
      <sz val="10"/>
      <name val="Arial Cyr"/>
      <charset val="204"/>
    </font>
    <font>
      <sz val="12"/>
      <color theme="1"/>
      <name val="Times New Roman"/>
      <family val="1"/>
      <charset val="204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9"/>
      <name val="Arial"/>
      <family val="2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0"/>
      <color indexed="8"/>
      <name val="Times New Roman"/>
      <family val="1"/>
      <charset val="204"/>
    </font>
    <font>
      <i/>
      <sz val="11"/>
      <name val="Arial Cyr"/>
      <charset val="204"/>
    </font>
    <font>
      <sz val="10"/>
      <name val="Times New Roman"/>
      <family val="1"/>
    </font>
    <font>
      <sz val="11"/>
      <name val="Arial Cyr"/>
      <charset val="204"/>
    </font>
    <font>
      <sz val="8"/>
      <name val="Verdana"/>
      <family val="2"/>
      <charset val="204"/>
    </font>
    <font>
      <sz val="12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7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389629810485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8" fillId="0" borderId="0">
      <alignment vertical="top"/>
      <protection locked="0"/>
    </xf>
  </cellStyleXfs>
  <cellXfs count="34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5" fillId="0" borderId="1" xfId="0" applyFont="1" applyFill="1" applyBorder="1" applyAlignment="1"/>
    <xf numFmtId="164" fontId="1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2" fontId="5" fillId="2" borderId="3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6" fillId="0" borderId="6" xfId="0" applyFont="1" applyBorder="1" applyAlignment="1">
      <alignment vertical="center" wrapText="1"/>
    </xf>
    <xf numFmtId="9" fontId="5" fillId="0" borderId="6" xfId="0" applyNumberFormat="1" applyFont="1" applyBorder="1" applyAlignment="1">
      <alignment horizontal="center" vertical="center"/>
    </xf>
    <xf numFmtId="165" fontId="6" fillId="0" borderId="6" xfId="0" applyNumberFormat="1" applyFont="1" applyFill="1" applyBorder="1" applyAlignment="1" applyProtection="1">
      <alignment horizontal="center" vertical="center"/>
      <protection locked="0"/>
    </xf>
    <xf numFmtId="165" fontId="7" fillId="0" borderId="6" xfId="0" applyNumberFormat="1" applyFont="1" applyBorder="1" applyAlignment="1">
      <alignment horizontal="center" vertical="center"/>
    </xf>
    <xf numFmtId="165" fontId="6" fillId="0" borderId="7" xfId="0" applyNumberFormat="1" applyFont="1" applyFill="1" applyBorder="1" applyAlignment="1">
      <alignment horizontal="center" vertical="center"/>
    </xf>
    <xf numFmtId="165" fontId="6" fillId="0" borderId="8" xfId="0" applyNumberFormat="1" applyFont="1" applyFill="1" applyBorder="1" applyAlignment="1">
      <alignment horizontal="center" vertical="center"/>
    </xf>
    <xf numFmtId="165" fontId="7" fillId="0" borderId="9" xfId="0" applyNumberFormat="1" applyFont="1" applyBorder="1" applyAlignment="1">
      <alignment horizontal="center" vertical="center"/>
    </xf>
    <xf numFmtId="165" fontId="7" fillId="0" borderId="10" xfId="0" applyNumberFormat="1" applyFont="1" applyBorder="1" applyAlignment="1">
      <alignment horizontal="center" vertical="center"/>
    </xf>
    <xf numFmtId="166" fontId="6" fillId="0" borderId="8" xfId="0" applyNumberFormat="1" applyFont="1" applyFill="1" applyBorder="1" applyAlignment="1">
      <alignment horizontal="center" vertical="center"/>
    </xf>
    <xf numFmtId="166" fontId="7" fillId="0" borderId="9" xfId="0" applyNumberFormat="1" applyFont="1" applyBorder="1" applyAlignment="1">
      <alignment horizontal="center" vertical="center"/>
    </xf>
    <xf numFmtId="166" fontId="7" fillId="0" borderId="10" xfId="0" applyNumberFormat="1" applyFont="1" applyBorder="1" applyAlignment="1">
      <alignment horizontal="center" vertical="center"/>
    </xf>
    <xf numFmtId="10" fontId="5" fillId="0" borderId="6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9" fontId="5" fillId="0" borderId="11" xfId="0" applyNumberFormat="1" applyFont="1" applyBorder="1" applyAlignment="1">
      <alignment horizontal="center" vertical="center"/>
    </xf>
    <xf numFmtId="165" fontId="6" fillId="0" borderId="11" xfId="0" applyNumberFormat="1" applyFont="1" applyFill="1" applyBorder="1" applyAlignment="1" applyProtection="1">
      <alignment horizontal="center" vertical="center"/>
      <protection locked="0"/>
    </xf>
    <xf numFmtId="165" fontId="7" fillId="0" borderId="11" xfId="0" applyNumberFormat="1" applyFont="1" applyBorder="1" applyAlignment="1">
      <alignment horizontal="center" vertical="center"/>
    </xf>
    <xf numFmtId="165" fontId="6" fillId="0" borderId="12" xfId="0" applyNumberFormat="1" applyFont="1" applyFill="1" applyBorder="1" applyAlignment="1">
      <alignment horizontal="center" vertical="center"/>
    </xf>
    <xf numFmtId="165" fontId="6" fillId="0" borderId="13" xfId="0" applyNumberFormat="1" applyFont="1" applyFill="1" applyBorder="1" applyAlignment="1">
      <alignment horizontal="center" vertical="center"/>
    </xf>
    <xf numFmtId="165" fontId="7" fillId="0" borderId="14" xfId="0" applyNumberFormat="1" applyFont="1" applyBorder="1" applyAlignment="1">
      <alignment horizontal="center" vertical="center"/>
    </xf>
    <xf numFmtId="165" fontId="7" fillId="0" borderId="15" xfId="0" applyNumberFormat="1" applyFont="1" applyBorder="1" applyAlignment="1">
      <alignment horizontal="center" vertical="center"/>
    </xf>
    <xf numFmtId="166" fontId="6" fillId="0" borderId="13" xfId="0" applyNumberFormat="1" applyFont="1" applyFill="1" applyBorder="1" applyAlignment="1">
      <alignment horizontal="center" vertical="center"/>
    </xf>
    <xf numFmtId="3" fontId="6" fillId="0" borderId="16" xfId="0" applyNumberFormat="1" applyFont="1" applyBorder="1" applyAlignment="1">
      <alignment vertical="center" wrapText="1"/>
    </xf>
    <xf numFmtId="3" fontId="1" fillId="0" borderId="16" xfId="0" applyNumberFormat="1" applyFont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center" vertical="center"/>
    </xf>
    <xf numFmtId="3" fontId="7" fillId="0" borderId="19" xfId="0" applyNumberFormat="1" applyFont="1" applyBorder="1" applyAlignment="1">
      <alignment horizontal="center" vertical="center"/>
    </xf>
    <xf numFmtId="3" fontId="7" fillId="0" borderId="20" xfId="0" applyNumberFormat="1" applyFont="1" applyBorder="1" applyAlignment="1">
      <alignment horizontal="center" vertical="center"/>
    </xf>
    <xf numFmtId="165" fontId="6" fillId="0" borderId="18" xfId="0" applyNumberFormat="1" applyFont="1" applyFill="1" applyBorder="1" applyAlignment="1">
      <alignment horizontal="center" vertical="center"/>
    </xf>
    <xf numFmtId="165" fontId="7" fillId="0" borderId="19" xfId="0" applyNumberFormat="1" applyFont="1" applyBorder="1" applyAlignment="1">
      <alignment horizontal="center" vertical="center"/>
    </xf>
    <xf numFmtId="165" fontId="7" fillId="0" borderId="20" xfId="0" applyNumberFormat="1" applyFont="1" applyBorder="1" applyAlignment="1">
      <alignment horizontal="center" vertical="center"/>
    </xf>
    <xf numFmtId="3" fontId="1" fillId="0" borderId="0" xfId="0" applyNumberFormat="1" applyFont="1"/>
    <xf numFmtId="0" fontId="6" fillId="0" borderId="21" xfId="0" applyFont="1" applyBorder="1" applyAlignment="1">
      <alignment vertical="center" wrapText="1"/>
    </xf>
    <xf numFmtId="9" fontId="1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166" fontId="6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/>
    </xf>
    <xf numFmtId="165" fontId="7" fillId="0" borderId="22" xfId="0" applyNumberFormat="1" applyFont="1" applyBorder="1" applyAlignment="1">
      <alignment horizontal="center" vertical="center"/>
    </xf>
    <xf numFmtId="0" fontId="5" fillId="0" borderId="6" xfId="0" applyFont="1" applyFill="1" applyBorder="1" applyAlignment="1"/>
    <xf numFmtId="164" fontId="1" fillId="0" borderId="6" xfId="0" applyNumberFormat="1" applyFont="1" applyFill="1" applyBorder="1" applyAlignment="1">
      <alignment horizontal="center" vertical="center"/>
    </xf>
    <xf numFmtId="2" fontId="5" fillId="0" borderId="6" xfId="0" applyNumberFormat="1" applyFont="1" applyFill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center" vertical="center"/>
    </xf>
    <xf numFmtId="2" fontId="5" fillId="0" borderId="8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165" fontId="6" fillId="0" borderId="6" xfId="0" applyNumberFormat="1" applyFont="1" applyFill="1" applyBorder="1" applyAlignment="1">
      <alignment horizontal="center" vertical="center"/>
    </xf>
    <xf numFmtId="165" fontId="6" fillId="0" borderId="11" xfId="0" applyNumberFormat="1" applyFont="1" applyFill="1" applyBorder="1" applyAlignment="1">
      <alignment horizontal="center" vertical="center"/>
    </xf>
    <xf numFmtId="165" fontId="6" fillId="0" borderId="23" xfId="0" applyNumberFormat="1" applyFont="1" applyFill="1" applyBorder="1" applyAlignment="1">
      <alignment horizontal="center" vertical="center"/>
    </xf>
    <xf numFmtId="165" fontId="7" fillId="0" borderId="24" xfId="0" applyNumberFormat="1" applyFont="1" applyBorder="1" applyAlignment="1">
      <alignment horizontal="center" vertical="center"/>
    </xf>
    <xf numFmtId="165" fontId="7" fillId="0" borderId="25" xfId="0" applyNumberFormat="1" applyFont="1" applyBorder="1" applyAlignment="1">
      <alignment horizontal="center" vertical="center"/>
    </xf>
    <xf numFmtId="166" fontId="6" fillId="0" borderId="23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vertical="center" wrapText="1"/>
    </xf>
    <xf numFmtId="9" fontId="1" fillId="0" borderId="16" xfId="0" applyNumberFormat="1" applyFont="1" applyBorder="1" applyAlignment="1">
      <alignment horizontal="center" vertical="center"/>
    </xf>
    <xf numFmtId="3" fontId="6" fillId="0" borderId="23" xfId="0" applyNumberFormat="1" applyFont="1" applyFill="1" applyBorder="1" applyAlignment="1">
      <alignment horizontal="center" vertical="center"/>
    </xf>
    <xf numFmtId="3" fontId="7" fillId="0" borderId="26" xfId="0" applyNumberFormat="1" applyFont="1" applyBorder="1" applyAlignment="1">
      <alignment horizontal="center" vertical="center"/>
    </xf>
    <xf numFmtId="165" fontId="7" fillId="0" borderId="17" xfId="0" applyNumberFormat="1" applyFont="1" applyBorder="1" applyAlignment="1">
      <alignment horizontal="center" vertical="center"/>
    </xf>
    <xf numFmtId="165" fontId="7" fillId="0" borderId="26" xfId="0" applyNumberFormat="1" applyFont="1" applyBorder="1" applyAlignment="1">
      <alignment horizontal="center" vertical="center"/>
    </xf>
    <xf numFmtId="0" fontId="1" fillId="0" borderId="21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22" xfId="0" applyFont="1" applyBorder="1"/>
    <xf numFmtId="165" fontId="1" fillId="0" borderId="0" xfId="0" applyNumberFormat="1" applyFont="1" applyBorder="1"/>
    <xf numFmtId="167" fontId="6" fillId="0" borderId="6" xfId="0" applyNumberFormat="1" applyFont="1" applyFill="1" applyBorder="1" applyAlignment="1">
      <alignment horizontal="center" vertical="center"/>
    </xf>
    <xf numFmtId="165" fontId="7" fillId="0" borderId="30" xfId="0" applyNumberFormat="1" applyFont="1" applyBorder="1" applyAlignment="1">
      <alignment horizontal="center" vertical="center"/>
    </xf>
    <xf numFmtId="166" fontId="7" fillId="0" borderId="30" xfId="0" applyNumberFormat="1" applyFont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/>
    </xf>
    <xf numFmtId="3" fontId="7" fillId="0" borderId="32" xfId="0" applyNumberFormat="1" applyFont="1" applyBorder="1" applyAlignment="1">
      <alignment horizontal="center" vertical="center"/>
    </xf>
    <xf numFmtId="1" fontId="7" fillId="0" borderId="32" xfId="0" applyNumberFormat="1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165" fontId="1" fillId="0" borderId="0" xfId="0" applyNumberFormat="1" applyFont="1"/>
    <xf numFmtId="0" fontId="5" fillId="0" borderId="0" xfId="0" applyFont="1" applyAlignment="1">
      <alignment horizontal="center"/>
    </xf>
    <xf numFmtId="0" fontId="5" fillId="0" borderId="1" xfId="0" applyFont="1" applyFill="1" applyBorder="1" applyAlignment="1" applyProtection="1">
      <protection locked="0"/>
    </xf>
    <xf numFmtId="164" fontId="5" fillId="0" borderId="1" xfId="0" applyNumberFormat="1" applyFont="1" applyFill="1" applyBorder="1" applyAlignment="1" applyProtection="1">
      <alignment horizontal="center" vertical="center"/>
      <protection locked="0"/>
    </xf>
    <xf numFmtId="2" fontId="5" fillId="0" borderId="0" xfId="0" applyNumberFormat="1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Fill="1" applyBorder="1" applyAlignment="1" applyProtection="1">
      <alignment horizontal="center" vertical="center"/>
      <protection locked="0"/>
    </xf>
    <xf numFmtId="2" fontId="5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1" fontId="6" fillId="0" borderId="33" xfId="0" applyNumberFormat="1" applyFont="1" applyBorder="1" applyAlignment="1">
      <alignment horizontal="left" vertical="center" wrapText="1"/>
    </xf>
    <xf numFmtId="3" fontId="6" fillId="0" borderId="33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/>
    </xf>
    <xf numFmtId="1" fontId="6" fillId="0" borderId="6" xfId="0" applyNumberFormat="1" applyFont="1" applyBorder="1" applyAlignment="1">
      <alignment horizontal="left" vertical="center" wrapText="1"/>
    </xf>
    <xf numFmtId="3" fontId="6" fillId="0" borderId="6" xfId="0" applyNumberFormat="1" applyFont="1" applyBorder="1" applyAlignment="1">
      <alignment horizontal="center" vertical="center"/>
    </xf>
    <xf numFmtId="1" fontId="6" fillId="0" borderId="34" xfId="0" applyNumberFormat="1" applyFont="1" applyBorder="1" applyAlignment="1">
      <alignment horizontal="left" vertical="center" wrapText="1"/>
    </xf>
    <xf numFmtId="3" fontId="6" fillId="0" borderId="34" xfId="0" applyNumberFormat="1" applyFont="1" applyBorder="1" applyAlignment="1">
      <alignment horizontal="center" vertical="center"/>
    </xf>
    <xf numFmtId="3" fontId="6" fillId="0" borderId="35" xfId="0" applyNumberFormat="1" applyFont="1" applyBorder="1" applyAlignment="1">
      <alignment horizontal="left" vertical="center" wrapText="1"/>
    </xf>
    <xf numFmtId="3" fontId="6" fillId="0" borderId="35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left" vertical="center" wrapText="1"/>
    </xf>
    <xf numFmtId="1" fontId="7" fillId="0" borderId="35" xfId="0" applyNumberFormat="1" applyFont="1" applyBorder="1" applyAlignment="1">
      <alignment horizontal="center" vertical="center"/>
    </xf>
    <xf numFmtId="167" fontId="6" fillId="0" borderId="0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/>
    <xf numFmtId="164" fontId="1" fillId="3" borderId="1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2" fontId="1" fillId="3" borderId="27" xfId="0" applyNumberFormat="1" applyFont="1" applyFill="1" applyBorder="1" applyAlignment="1">
      <alignment horizontal="center"/>
    </xf>
    <xf numFmtId="2" fontId="1" fillId="3" borderId="28" xfId="0" applyNumberFormat="1" applyFont="1" applyFill="1" applyBorder="1" applyAlignment="1">
      <alignment horizontal="center"/>
    </xf>
    <xf numFmtId="2" fontId="1" fillId="3" borderId="29" xfId="0" applyNumberFormat="1" applyFont="1" applyFill="1" applyBorder="1" applyAlignment="1">
      <alignment horizontal="center"/>
    </xf>
    <xf numFmtId="0" fontId="1" fillId="4" borderId="0" xfId="0" applyFont="1" applyFill="1"/>
    <xf numFmtId="0" fontId="6" fillId="3" borderId="11" xfId="0" applyFont="1" applyFill="1" applyBorder="1" applyAlignment="1">
      <alignment vertical="center" wrapText="1"/>
    </xf>
    <xf numFmtId="9" fontId="5" fillId="3" borderId="11" xfId="0" applyNumberFormat="1" applyFont="1" applyFill="1" applyBorder="1" applyAlignment="1">
      <alignment horizontal="center" vertical="center"/>
    </xf>
    <xf numFmtId="165" fontId="6" fillId="3" borderId="11" xfId="0" applyNumberFormat="1" applyFont="1" applyFill="1" applyBorder="1" applyAlignment="1">
      <alignment horizontal="center" vertical="center"/>
    </xf>
    <xf numFmtId="165" fontId="7" fillId="3" borderId="11" xfId="0" applyNumberFormat="1" applyFont="1" applyFill="1" applyBorder="1" applyAlignment="1">
      <alignment horizontal="center" vertical="center"/>
    </xf>
    <xf numFmtId="165" fontId="7" fillId="3" borderId="31" xfId="0" applyNumberFormat="1" applyFont="1" applyFill="1" applyBorder="1" applyAlignment="1">
      <alignment horizontal="center" vertical="center"/>
    </xf>
    <xf numFmtId="165" fontId="7" fillId="3" borderId="24" xfId="0" applyNumberFormat="1" applyFont="1" applyFill="1" applyBorder="1" applyAlignment="1">
      <alignment horizontal="center" vertical="center"/>
    </xf>
    <xf numFmtId="165" fontId="7" fillId="3" borderId="25" xfId="0" applyNumberFormat="1" applyFont="1" applyFill="1" applyBorder="1" applyAlignment="1">
      <alignment horizontal="center" vertical="center"/>
    </xf>
    <xf numFmtId="0" fontId="6" fillId="5" borderId="6" xfId="0" applyFont="1" applyFill="1" applyBorder="1" applyAlignment="1">
      <alignment vertical="center" wrapText="1"/>
    </xf>
    <xf numFmtId="10" fontId="5" fillId="5" borderId="6" xfId="0" applyNumberFormat="1" applyFont="1" applyFill="1" applyBorder="1" applyAlignment="1">
      <alignment horizontal="center" vertical="center"/>
    </xf>
    <xf numFmtId="167" fontId="6" fillId="5" borderId="6" xfId="0" applyNumberFormat="1" applyFont="1" applyFill="1" applyBorder="1" applyAlignment="1">
      <alignment horizontal="center" vertical="center"/>
    </xf>
    <xf numFmtId="165" fontId="7" fillId="5" borderId="6" xfId="0" applyNumberFormat="1" applyFont="1" applyFill="1" applyBorder="1" applyAlignment="1">
      <alignment horizontal="center" vertical="center"/>
    </xf>
    <xf numFmtId="165" fontId="6" fillId="5" borderId="6" xfId="0" applyNumberFormat="1" applyFont="1" applyFill="1" applyBorder="1" applyAlignment="1">
      <alignment horizontal="center" vertical="center"/>
    </xf>
    <xf numFmtId="165" fontId="7" fillId="5" borderId="30" xfId="0" applyNumberFormat="1" applyFont="1" applyFill="1" applyBorder="1" applyAlignment="1">
      <alignment horizontal="center" vertical="center"/>
    </xf>
    <xf numFmtId="165" fontId="7" fillId="5" borderId="9" xfId="0" applyNumberFormat="1" applyFont="1" applyFill="1" applyBorder="1" applyAlignment="1">
      <alignment horizontal="center" vertical="center"/>
    </xf>
    <xf numFmtId="165" fontId="7" fillId="5" borderId="10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5" fillId="5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 textRotation="90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14" fillId="0" borderId="43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4" fontId="14" fillId="0" borderId="29" xfId="0" applyNumberFormat="1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textRotation="90" wrapText="1"/>
    </xf>
    <xf numFmtId="0" fontId="14" fillId="0" borderId="4" xfId="0" applyFont="1" applyBorder="1" applyAlignment="1">
      <alignment horizontal="center" vertical="center"/>
    </xf>
    <xf numFmtId="4" fontId="14" fillId="0" borderId="28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 textRotation="90" wrapText="1"/>
    </xf>
    <xf numFmtId="0" fontId="14" fillId="0" borderId="8" xfId="0" applyFont="1" applyBorder="1" applyAlignment="1">
      <alignment horizontal="center" vertical="center" textRotation="90" wrapText="1"/>
    </xf>
    <xf numFmtId="0" fontId="0" fillId="0" borderId="10" xfId="0" applyBorder="1" applyAlignment="1">
      <alignment vertical="center"/>
    </xf>
    <xf numFmtId="0" fontId="15" fillId="0" borderId="14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textRotation="90" wrapText="1"/>
    </xf>
    <xf numFmtId="0" fontId="15" fillId="0" borderId="9" xfId="0" applyFont="1" applyBorder="1" applyAlignment="1">
      <alignment vertical="top" wrapText="1"/>
    </xf>
    <xf numFmtId="0" fontId="15" fillId="0" borderId="9" xfId="0" applyFont="1" applyBorder="1" applyAlignment="1">
      <alignment horizontal="center" vertical="center" wrapText="1"/>
    </xf>
    <xf numFmtId="0" fontId="0" fillId="0" borderId="47" xfId="0" applyBorder="1" applyAlignment="1">
      <alignment vertical="center"/>
    </xf>
    <xf numFmtId="0" fontId="14" fillId="0" borderId="23" xfId="0" applyFont="1" applyBorder="1" applyAlignment="1">
      <alignment horizontal="center" vertical="center" textRotation="90" wrapText="1"/>
    </xf>
    <xf numFmtId="0" fontId="16" fillId="0" borderId="24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8" fillId="4" borderId="24" xfId="0" applyFont="1" applyFill="1" applyBorder="1" applyAlignment="1">
      <alignment horizontal="center" vertical="center"/>
    </xf>
    <xf numFmtId="4" fontId="18" fillId="3" borderId="24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14" fillId="0" borderId="48" xfId="0" applyFont="1" applyBorder="1" applyAlignment="1">
      <alignment horizontal="center" vertical="center" wrapText="1"/>
    </xf>
    <xf numFmtId="0" fontId="0" fillId="0" borderId="49" xfId="0" applyBorder="1" applyAlignment="1">
      <alignment vertical="center"/>
    </xf>
    <xf numFmtId="0" fontId="15" fillId="0" borderId="9" xfId="0" applyFont="1" applyBorder="1" applyAlignment="1">
      <alignment horizontal="center" vertical="top" wrapText="1"/>
    </xf>
    <xf numFmtId="4" fontId="0" fillId="0" borderId="0" xfId="0" applyNumberFormat="1"/>
    <xf numFmtId="0" fontId="14" fillId="4" borderId="46" xfId="0" applyFont="1" applyFill="1" applyBorder="1" applyAlignment="1">
      <alignment horizontal="center" vertical="center" textRotation="90" wrapText="1"/>
    </xf>
    <xf numFmtId="0" fontId="18" fillId="0" borderId="51" xfId="0" applyFont="1" applyBorder="1" applyAlignment="1">
      <alignment horizontal="center" vertical="center" wrapText="1"/>
    </xf>
    <xf numFmtId="0" fontId="0" fillId="4" borderId="51" xfId="0" applyFill="1" applyBorder="1" applyAlignment="1">
      <alignment horizontal="center" vertical="center"/>
    </xf>
    <xf numFmtId="0" fontId="0" fillId="4" borderId="49" xfId="0" applyFill="1" applyBorder="1"/>
    <xf numFmtId="0" fontId="0" fillId="4" borderId="0" xfId="0" applyFill="1"/>
    <xf numFmtId="0" fontId="15" fillId="0" borderId="9" xfId="0" applyFont="1" applyFill="1" applyBorder="1" applyAlignment="1">
      <alignment vertical="top" wrapText="1"/>
    </xf>
    <xf numFmtId="0" fontId="15" fillId="0" borderId="9" xfId="0" applyFont="1" applyFill="1" applyBorder="1" applyAlignment="1">
      <alignment horizontal="center" vertical="center" wrapText="1"/>
    </xf>
    <xf numFmtId="0" fontId="14" fillId="4" borderId="23" xfId="0" applyFont="1" applyFill="1" applyBorder="1" applyAlignment="1">
      <alignment horizontal="center" vertical="center" textRotation="90" wrapText="1"/>
    </xf>
    <xf numFmtId="0" fontId="16" fillId="4" borderId="24" xfId="0" applyFont="1" applyFill="1" applyBorder="1" applyAlignment="1">
      <alignment horizontal="center" vertical="center"/>
    </xf>
    <xf numFmtId="0" fontId="17" fillId="4" borderId="24" xfId="0" applyFont="1" applyFill="1" applyBorder="1" applyAlignment="1">
      <alignment wrapText="1"/>
    </xf>
    <xf numFmtId="0" fontId="0" fillId="4" borderId="24" xfId="0" applyFill="1" applyBorder="1" applyAlignment="1">
      <alignment horizontal="center" vertical="center"/>
    </xf>
    <xf numFmtId="0" fontId="0" fillId="4" borderId="25" xfId="0" applyFill="1" applyBorder="1" applyAlignment="1">
      <alignment vertical="center"/>
    </xf>
    <xf numFmtId="0" fontId="18" fillId="0" borderId="48" xfId="0" applyFont="1" applyBorder="1" applyAlignment="1">
      <alignment horizontal="center" vertical="center" wrapText="1"/>
    </xf>
    <xf numFmtId="0" fontId="0" fillId="4" borderId="48" xfId="0" applyFill="1" applyBorder="1" applyAlignment="1">
      <alignment horizontal="center" vertical="center"/>
    </xf>
    <xf numFmtId="4" fontId="0" fillId="4" borderId="48" xfId="0" applyNumberFormat="1" applyFill="1" applyBorder="1" applyAlignment="1">
      <alignment vertical="center"/>
    </xf>
    <xf numFmtId="0" fontId="0" fillId="4" borderId="49" xfId="0" applyFill="1" applyBorder="1" applyAlignment="1">
      <alignment vertical="center"/>
    </xf>
    <xf numFmtId="0" fontId="19" fillId="0" borderId="51" xfId="0" applyFont="1" applyBorder="1" applyAlignment="1">
      <alignment horizontal="center" vertical="center" wrapText="1"/>
    </xf>
    <xf numFmtId="4" fontId="0" fillId="4" borderId="51" xfId="0" applyNumberFormat="1" applyFill="1" applyBorder="1" applyAlignment="1">
      <alignment vertical="center"/>
    </xf>
    <xf numFmtId="0" fontId="17" fillId="0" borderId="24" xfId="0" applyFont="1" applyBorder="1" applyAlignment="1">
      <alignment wrapText="1"/>
    </xf>
    <xf numFmtId="0" fontId="0" fillId="0" borderId="24" xfId="0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4" borderId="48" xfId="0" applyFont="1" applyFill="1" applyBorder="1" applyAlignment="1">
      <alignment horizontal="center" wrapText="1"/>
    </xf>
    <xf numFmtId="4" fontId="0" fillId="0" borderId="51" xfId="0" applyNumberFormat="1" applyBorder="1" applyAlignment="1">
      <alignment vertical="center"/>
    </xf>
    <xf numFmtId="0" fontId="21" fillId="4" borderId="9" xfId="0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0" fontId="15" fillId="0" borderId="9" xfId="0" applyFont="1" applyBorder="1" applyAlignment="1">
      <alignment vertical="top"/>
    </xf>
    <xf numFmtId="0" fontId="15" fillId="0" borderId="9" xfId="0" applyFont="1" applyBorder="1" applyAlignment="1">
      <alignment horizontal="center" vertical="top"/>
    </xf>
    <xf numFmtId="0" fontId="0" fillId="0" borderId="53" xfId="0" applyBorder="1" applyAlignment="1">
      <alignment vertical="center"/>
    </xf>
    <xf numFmtId="0" fontId="14" fillId="0" borderId="55" xfId="0" applyFont="1" applyBorder="1" applyAlignment="1">
      <alignment horizontal="center" vertical="center" textRotation="90" wrapText="1"/>
    </xf>
    <xf numFmtId="0" fontId="18" fillId="0" borderId="48" xfId="0" applyFont="1" applyBorder="1" applyAlignment="1">
      <alignment horizontal="center" vertical="center"/>
    </xf>
    <xf numFmtId="4" fontId="18" fillId="0" borderId="48" xfId="0" applyNumberFormat="1" applyFont="1" applyBorder="1" applyAlignment="1">
      <alignment vertical="center"/>
    </xf>
    <xf numFmtId="4" fontId="18" fillId="0" borderId="14" xfId="0" applyNumberFormat="1" applyFont="1" applyBorder="1" applyAlignment="1">
      <alignment vertical="center"/>
    </xf>
    <xf numFmtId="0" fontId="0" fillId="0" borderId="24" xfId="0" applyBorder="1" applyAlignment="1">
      <alignment vertical="center" wrapText="1"/>
    </xf>
    <xf numFmtId="0" fontId="14" fillId="0" borderId="18" xfId="0" applyFont="1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18" fillId="0" borderId="19" xfId="0" applyFont="1" applyBorder="1" applyAlignment="1">
      <alignment horizontal="center" vertical="center"/>
    </xf>
    <xf numFmtId="4" fontId="18" fillId="0" borderId="19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0" fontId="14" fillId="0" borderId="0" xfId="0" applyFont="1" applyAlignment="1">
      <alignment horizontal="center" vertical="center" textRotation="90" wrapText="1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center" vertical="center" textRotation="90" wrapText="1"/>
    </xf>
    <xf numFmtId="0" fontId="9" fillId="0" borderId="0" xfId="0" applyFont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/>
    </xf>
    <xf numFmtId="4" fontId="17" fillId="0" borderId="0" xfId="0" applyNumberFormat="1" applyFont="1" applyAlignment="1">
      <alignment vertical="center"/>
    </xf>
    <xf numFmtId="0" fontId="17" fillId="0" borderId="0" xfId="0" applyFont="1" applyAlignment="1">
      <alignment horizontal="center" vertical="center" wrapText="1"/>
    </xf>
    <xf numFmtId="0" fontId="14" fillId="0" borderId="54" xfId="0" applyFont="1" applyBorder="1" applyAlignment="1">
      <alignment horizontal="center" vertical="center"/>
    </xf>
    <xf numFmtId="0" fontId="17" fillId="0" borderId="24" xfId="0" applyFont="1" applyBorder="1" applyAlignment="1">
      <alignment vertical="center" wrapText="1"/>
    </xf>
    <xf numFmtId="0" fontId="16" fillId="0" borderId="56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8" fillId="4" borderId="14" xfId="0" applyFont="1" applyFill="1" applyBorder="1" applyAlignment="1">
      <alignment horizontal="center" vertical="center"/>
    </xf>
    <xf numFmtId="4" fontId="18" fillId="0" borderId="14" xfId="0" applyNumberFormat="1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15" fillId="0" borderId="14" xfId="0" applyFont="1" applyBorder="1" applyAlignment="1">
      <alignment horizontal="center" vertical="center" wrapText="1"/>
    </xf>
    <xf numFmtId="4" fontId="2" fillId="4" borderId="14" xfId="0" applyNumberFormat="1" applyFont="1" applyFill="1" applyBorder="1" applyAlignment="1">
      <alignment horizontal="center" vertical="center" wrapText="1"/>
    </xf>
    <xf numFmtId="0" fontId="0" fillId="0" borderId="54" xfId="0" applyBorder="1" applyAlignment="1">
      <alignment vertical="center"/>
    </xf>
    <xf numFmtId="0" fontId="19" fillId="0" borderId="24" xfId="0" applyFont="1" applyBorder="1" applyAlignment="1">
      <alignment horizontal="center" vertical="center" wrapText="1"/>
    </xf>
    <xf numFmtId="4" fontId="0" fillId="4" borderId="48" xfId="0" applyNumberFormat="1" applyFill="1" applyBorder="1"/>
    <xf numFmtId="0" fontId="0" fillId="4" borderId="10" xfId="0" applyFill="1" applyBorder="1"/>
    <xf numFmtId="0" fontId="15" fillId="0" borderId="9" xfId="0" applyFont="1" applyBorder="1" applyAlignment="1">
      <alignment wrapText="1"/>
    </xf>
    <xf numFmtId="0" fontId="15" fillId="0" borderId="9" xfId="0" applyFont="1" applyBorder="1" applyAlignment="1">
      <alignment horizontal="center" wrapText="1"/>
    </xf>
    <xf numFmtId="0" fontId="14" fillId="4" borderId="13" xfId="0" applyFont="1" applyFill="1" applyBorder="1" applyAlignment="1">
      <alignment horizontal="center" vertical="center" textRotation="90" wrapText="1"/>
    </xf>
    <xf numFmtId="4" fontId="5" fillId="0" borderId="35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16" fillId="4" borderId="48" xfId="0" applyFont="1" applyFill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4" fontId="18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16" fillId="0" borderId="50" xfId="0" applyFont="1" applyBorder="1" applyAlignment="1">
      <alignment horizontal="center" vertical="center"/>
    </xf>
    <xf numFmtId="0" fontId="16" fillId="0" borderId="9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4" fontId="14" fillId="0" borderId="14" xfId="0" applyNumberFormat="1" applyFont="1" applyBorder="1" applyAlignment="1">
      <alignment vertical="center"/>
    </xf>
    <xf numFmtId="0" fontId="0" fillId="7" borderId="0" xfId="0" applyFill="1"/>
    <xf numFmtId="0" fontId="0" fillId="4" borderId="15" xfId="0" applyFill="1" applyBorder="1"/>
    <xf numFmtId="0" fontId="15" fillId="0" borderId="9" xfId="0" applyFont="1" applyFill="1" applyBorder="1" applyAlignment="1">
      <alignment horizontal="left" vertical="top" wrapText="1"/>
    </xf>
    <xf numFmtId="0" fontId="17" fillId="0" borderId="48" xfId="0" applyFont="1" applyBorder="1" applyAlignment="1">
      <alignment horizontal="left" vertical="center" wrapText="1"/>
    </xf>
    <xf numFmtId="4" fontId="0" fillId="4" borderId="48" xfId="0" applyNumberFormat="1" applyFill="1" applyBorder="1" applyAlignment="1">
      <alignment horizontal="center"/>
    </xf>
    <xf numFmtId="4" fontId="29" fillId="0" borderId="9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6" fillId="4" borderId="48" xfId="0" applyFont="1" applyFill="1" applyBorder="1" applyAlignment="1">
      <alignment horizontal="left" vertical="center"/>
    </xf>
    <xf numFmtId="0" fontId="16" fillId="0" borderId="48" xfId="0" applyFont="1" applyBorder="1" applyAlignment="1">
      <alignment horizontal="center" vertical="center"/>
    </xf>
    <xf numFmtId="0" fontId="16" fillId="4" borderId="9" xfId="0" applyFont="1" applyFill="1" applyBorder="1" applyAlignment="1">
      <alignment horizontal="left" vertical="center"/>
    </xf>
    <xf numFmtId="0" fontId="17" fillId="4" borderId="9" xfId="0" applyFont="1" applyFill="1" applyBorder="1" applyAlignment="1">
      <alignment horizontal="left" vertical="top" wrapText="1"/>
    </xf>
    <xf numFmtId="0" fontId="0" fillId="4" borderId="9" xfId="0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168" fontId="17" fillId="4" borderId="9" xfId="0" applyNumberFormat="1" applyFont="1" applyFill="1" applyBorder="1" applyAlignment="1">
      <alignment vertical="center"/>
    </xf>
    <xf numFmtId="0" fontId="17" fillId="4" borderId="9" xfId="0" applyFont="1" applyFill="1" applyBorder="1" applyAlignment="1">
      <alignment horizontal="left" vertical="center" wrapText="1"/>
    </xf>
    <xf numFmtId="0" fontId="16" fillId="4" borderId="52" xfId="0" applyFont="1" applyFill="1" applyBorder="1" applyAlignment="1">
      <alignment vertical="center"/>
    </xf>
    <xf numFmtId="0" fontId="24" fillId="4" borderId="52" xfId="0" applyFont="1" applyFill="1" applyBorder="1" applyAlignment="1">
      <alignment horizontal="left" vertical="center" wrapText="1"/>
    </xf>
    <xf numFmtId="0" fontId="20" fillId="4" borderId="14" xfId="0" applyFont="1" applyFill="1" applyBorder="1" applyAlignment="1">
      <alignment horizontal="center" vertical="center" wrapText="1"/>
    </xf>
    <xf numFmtId="0" fontId="27" fillId="4" borderId="9" xfId="0" applyFont="1" applyFill="1" applyBorder="1" applyAlignment="1">
      <alignment horizontal="center" vertical="center" wrapText="1"/>
    </xf>
    <xf numFmtId="4" fontId="3" fillId="4" borderId="14" xfId="0" applyNumberFormat="1" applyFont="1" applyFill="1" applyBorder="1" applyAlignment="1">
      <alignment horizontal="center" vertical="center" wrapText="1"/>
    </xf>
    <xf numFmtId="0" fontId="24" fillId="4" borderId="9" xfId="0" applyFont="1" applyFill="1" applyBorder="1" applyAlignment="1">
      <alignment horizontal="left" vertical="center" wrapText="1"/>
    </xf>
    <xf numFmtId="0" fontId="20" fillId="4" borderId="9" xfId="0" applyFont="1" applyFill="1" applyBorder="1" applyAlignment="1">
      <alignment horizontal="center" vertical="center" wrapText="1"/>
    </xf>
    <xf numFmtId="4" fontId="3" fillId="4" borderId="9" xfId="0" applyNumberFormat="1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26" fillId="4" borderId="52" xfId="0" applyFont="1" applyFill="1" applyBorder="1" applyAlignment="1">
      <alignment horizontal="left" vertical="top" wrapText="1"/>
    </xf>
    <xf numFmtId="4" fontId="22" fillId="4" borderId="9" xfId="0" applyNumberFormat="1" applyFont="1" applyFill="1" applyBorder="1" applyAlignment="1">
      <alignment horizontal="center" vertical="center" wrapText="1"/>
    </xf>
    <xf numFmtId="0" fontId="24" fillId="4" borderId="9" xfId="0" applyFont="1" applyFill="1" applyBorder="1" applyAlignment="1">
      <alignment horizontal="left" vertical="top" wrapText="1"/>
    </xf>
    <xf numFmtId="0" fontId="23" fillId="4" borderId="10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31" fillId="0" borderId="9" xfId="0" applyNumberFormat="1" applyFont="1" applyBorder="1" applyAlignment="1">
      <alignment vertical="top" wrapText="1"/>
    </xf>
    <xf numFmtId="0" fontId="30" fillId="4" borderId="9" xfId="0" applyNumberFormat="1" applyFont="1" applyFill="1" applyBorder="1" applyAlignment="1">
      <alignment horizontal="center" vertical="top" wrapText="1"/>
    </xf>
    <xf numFmtId="0" fontId="30" fillId="4" borderId="9" xfId="0" applyNumberFormat="1" applyFont="1" applyFill="1" applyBorder="1" applyAlignment="1">
      <alignment horizontal="center" vertical="center" wrapText="1"/>
    </xf>
    <xf numFmtId="0" fontId="31" fillId="0" borderId="9" xfId="0" applyNumberFormat="1" applyFont="1" applyBorder="1" applyAlignment="1">
      <alignment wrapText="1"/>
    </xf>
    <xf numFmtId="0" fontId="31" fillId="4" borderId="9" xfId="0" applyNumberFormat="1" applyFont="1" applyFill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36" xfId="0" applyFont="1" applyFill="1" applyBorder="1" applyAlignment="1" applyProtection="1">
      <alignment horizontal="center" vertical="center" textRotation="90" wrapText="1"/>
      <protection locked="0"/>
    </xf>
    <xf numFmtId="0" fontId="6" fillId="0" borderId="37" xfId="0" applyFont="1" applyFill="1" applyBorder="1" applyAlignment="1" applyProtection="1">
      <alignment horizontal="center" vertical="center" textRotation="90" wrapText="1"/>
      <protection locked="0"/>
    </xf>
    <xf numFmtId="0" fontId="6" fillId="0" borderId="33" xfId="0" applyFont="1" applyFill="1" applyBorder="1" applyAlignment="1" applyProtection="1">
      <alignment horizontal="center" vertical="center" textRotation="90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2" fontId="8" fillId="0" borderId="9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 applyProtection="1">
      <alignment horizontal="left" vertical="center" wrapText="1"/>
      <protection locked="0"/>
    </xf>
    <xf numFmtId="1" fontId="6" fillId="2" borderId="6" xfId="0" applyNumberFormat="1" applyFont="1" applyFill="1" applyBorder="1" applyAlignment="1" applyProtection="1">
      <alignment horizontal="left" vertical="center" wrapText="1"/>
      <protection locked="0"/>
    </xf>
    <xf numFmtId="1" fontId="6" fillId="2" borderId="11" xfId="0" applyNumberFormat="1" applyFont="1" applyFill="1" applyBorder="1" applyAlignment="1" applyProtection="1">
      <alignment horizontal="left" vertical="center" wrapText="1"/>
      <protection locked="0"/>
    </xf>
    <xf numFmtId="1" fontId="6" fillId="0" borderId="36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37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29" fillId="0" borderId="14" xfId="0" applyNumberFormat="1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6" fillId="0" borderId="14" xfId="0" applyFont="1" applyBorder="1" applyAlignment="1">
      <alignment vertical="center"/>
    </xf>
    <xf numFmtId="0" fontId="16" fillId="0" borderId="51" xfId="0" applyFont="1" applyBorder="1" applyAlignment="1">
      <alignment vertical="center"/>
    </xf>
    <xf numFmtId="0" fontId="16" fillId="0" borderId="48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10" fillId="0" borderId="0" xfId="0" applyFont="1" applyAlignment="1">
      <alignment horizontal="center"/>
    </xf>
    <xf numFmtId="4" fontId="0" fillId="4" borderId="14" xfId="0" applyNumberFormat="1" applyFill="1" applyBorder="1" applyAlignment="1">
      <alignment horizontal="center" vertical="center"/>
    </xf>
    <xf numFmtId="4" fontId="0" fillId="4" borderId="48" xfId="0" applyNumberFormat="1" applyFill="1" applyBorder="1" applyAlignment="1">
      <alignment horizontal="center" vertical="center"/>
    </xf>
    <xf numFmtId="0" fontId="16" fillId="4" borderId="14" xfId="0" applyFont="1" applyFill="1" applyBorder="1" applyAlignment="1">
      <alignment horizontal="left" vertical="center"/>
    </xf>
    <xf numFmtId="0" fontId="16" fillId="4" borderId="48" xfId="0" applyFont="1" applyFill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12" fillId="6" borderId="40" xfId="0" applyFont="1" applyFill="1" applyBorder="1" applyAlignment="1">
      <alignment horizontal="center" vertical="center"/>
    </xf>
    <xf numFmtId="0" fontId="12" fillId="6" borderId="41" xfId="0" applyFont="1" applyFill="1" applyBorder="1" applyAlignment="1">
      <alignment horizontal="center" vertical="center"/>
    </xf>
    <xf numFmtId="0" fontId="12" fillId="6" borderId="42" xfId="0" applyFont="1" applyFill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51" xfId="0" applyNumberFormat="1" applyBorder="1" applyAlignment="1">
      <alignment horizontal="center" vertical="center"/>
    </xf>
    <xf numFmtId="4" fontId="0" fillId="0" borderId="48" xfId="0" applyNumberForma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32" fillId="0" borderId="36" xfId="0" applyFont="1" applyFill="1" applyBorder="1" applyAlignment="1">
      <alignment horizontal="center" vertical="center" wrapText="1"/>
    </xf>
    <xf numFmtId="0" fontId="32" fillId="0" borderId="37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4" fontId="5" fillId="4" borderId="9" xfId="0" applyNumberFormat="1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ilservis\doc\Documents%20and%20Settings\User\&#1056;&#1072;&#1073;&#1086;&#1095;&#1080;&#1081;%20&#1089;&#1090;&#1086;&#1083;\2010&#1075;&#1086;&#1076;\&#1086;&#1090;&#1095;&#1077;&#1090;&#1099;%20&#1087;&#1086;%20&#1076;&#1086;&#1084;&#1072;&#1084;\&#1054;&#1058;&#1063;&#1045;&#1058;&#1067;%202008-10\5-1\&#1085;&#1072;&#1095;.&#1086;&#1087;&#1083;.%202008-09&#1075;&#10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косм 8 08"/>
      <sheetName val="2008 год"/>
      <sheetName val="Лист3"/>
      <sheetName val="Ленина48-76Б"/>
      <sheetName val="М.95,97,99,101"/>
      <sheetName val="Сов.70,74,76,78,82,80"/>
      <sheetName val="8 марта,8,10,12"/>
      <sheetName val="Маг.87,89,91,93,103"/>
      <sheetName val="Л-86"/>
      <sheetName val="8 марта,2,4"/>
      <sheetName val="Л-84,94"/>
      <sheetName val="Л-88а"/>
      <sheetName val="Дз.22,24,26"/>
      <sheetName val="Дз.12,14,16,20,20А,20Б"/>
      <sheetName val="Г-10,10-А,10-Б"/>
      <sheetName val="Г-6"/>
      <sheetName val="Г-4"/>
      <sheetName val="С-85"/>
      <sheetName val="С-83-А"/>
      <sheetName val="С-83"/>
      <sheetName val="Л-78"/>
      <sheetName val="Л-76-Б"/>
      <sheetName val="Л-76а"/>
      <sheetName val="Л-76"/>
      <sheetName val="Л-74"/>
      <sheetName val="Л-70"/>
      <sheetName val="Л-68"/>
      <sheetName val="Л-66"/>
      <sheetName val="Л-58"/>
      <sheetName val="Л-56"/>
      <sheetName val="Л-54б"/>
      <sheetName val="Л-54а"/>
      <sheetName val="Л-54"/>
      <sheetName val="Л-52"/>
      <sheetName val="Ленина,50"/>
      <sheetName val="Ленина,48"/>
      <sheetName val="."/>
      <sheetName val="Советская 70"/>
      <sheetName val="С-70"/>
      <sheetName val="Сов.70"/>
      <sheetName val="Др.4"/>
      <sheetName val="Тр.16-а"/>
      <sheetName val="Тр.16"/>
      <sheetName val="Нов.5-в"/>
      <sheetName val="Маг.,95"/>
      <sheetName val="Маг.97"/>
      <sheetName val="Маг.99"/>
      <sheetName val="Маг.101"/>
      <sheetName val="Лист7"/>
      <sheetName val="Сов.74"/>
      <sheetName val="Сов.76"/>
      <sheetName val="Сов.78"/>
      <sheetName val="Сов.80"/>
      <sheetName val="Сов.82"/>
      <sheetName val="Ленина,86"/>
      <sheetName val="Магистральн.49"/>
      <sheetName val="Магистральная,49А"/>
      <sheetName val="Магистральная,55А"/>
      <sheetName val="Школьная,11"/>
      <sheetName val="Новоселов,5А"/>
      <sheetName val="Дружбы,12Б"/>
      <sheetName val="Дружбы,8А"/>
      <sheetName val="Советская,7"/>
      <sheetName val="Космонавтов,3"/>
      <sheetName val="Республики, 60"/>
      <sheetName val="Энтузиастов,10-А"/>
      <sheetName val="Ленина,44"/>
      <sheetName val="Ленина,42"/>
      <sheetName val="Ленина,40"/>
      <sheetName val="Ленина,34"/>
      <sheetName val="Ленина,32"/>
      <sheetName val="Ленина,30"/>
      <sheetName val="Ленина,28"/>
      <sheetName val="Сов.70,74,76,78,8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72">
          <cell r="G272">
            <v>47995.200000000004</v>
          </cell>
          <cell r="K272">
            <v>33417.03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2"/>
  <sheetViews>
    <sheetView tabSelected="1" workbookViewId="0">
      <selection activeCell="E51" sqref="E51"/>
    </sheetView>
  </sheetViews>
  <sheetFormatPr defaultRowHeight="12.75" x14ac:dyDescent="0.2"/>
  <cols>
    <col min="1" max="1" width="22.140625" style="1" customWidth="1"/>
    <col min="2" max="2" width="8.42578125" style="1" customWidth="1"/>
    <col min="3" max="3" width="9.85546875" style="1" customWidth="1"/>
    <col min="4" max="4" width="9.140625" style="1"/>
    <col min="5" max="5" width="9.42578125" style="1" customWidth="1"/>
    <col min="6" max="6" width="7.85546875" style="1" customWidth="1"/>
    <col min="7" max="7" width="9.140625" style="1"/>
    <col min="8" max="8" width="12.42578125" style="1" customWidth="1"/>
    <col min="9" max="9" width="10" style="1" customWidth="1"/>
    <col min="10" max="10" width="9.140625" style="1"/>
    <col min="11" max="11" width="10.42578125" style="2" customWidth="1"/>
    <col min="12" max="12" width="11.28515625" style="1" customWidth="1"/>
    <col min="13" max="13" width="11.140625" style="1" customWidth="1"/>
    <col min="14" max="14" width="12.42578125" style="1" customWidth="1"/>
    <col min="15" max="15" width="10.42578125" style="1" customWidth="1"/>
    <col min="16" max="16384" width="9.140625" style="1"/>
  </cols>
  <sheetData>
    <row r="2" spans="1:15" ht="15.75" x14ac:dyDescent="0.25">
      <c r="K2" s="239" t="s">
        <v>47</v>
      </c>
      <c r="L2" s="239"/>
      <c r="M2" s="239"/>
      <c r="N2" s="239"/>
    </row>
    <row r="3" spans="1:15" ht="15.75" x14ac:dyDescent="0.25">
      <c r="K3" s="239" t="s">
        <v>48</v>
      </c>
      <c r="L3" s="239"/>
      <c r="M3" s="239"/>
      <c r="N3" s="239"/>
    </row>
    <row r="4" spans="1:15" ht="15.75" x14ac:dyDescent="0.25">
      <c r="K4" s="239" t="s">
        <v>49</v>
      </c>
      <c r="L4" s="239"/>
      <c r="M4" s="239"/>
      <c r="N4" s="239"/>
    </row>
    <row r="7" spans="1:15" s="3" customFormat="1" ht="15.75" x14ac:dyDescent="0.25">
      <c r="A7" s="290" t="s">
        <v>53</v>
      </c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</row>
    <row r="8" spans="1:15" ht="18.75" x14ac:dyDescent="0.3">
      <c r="A8" s="291" t="s">
        <v>54</v>
      </c>
      <c r="B8" s="291"/>
      <c r="C8" s="291"/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</row>
    <row r="9" spans="1:15" ht="19.5" thickBot="1" x14ac:dyDescent="0.35">
      <c r="A9" s="4" t="s">
        <v>0</v>
      </c>
      <c r="B9" s="137"/>
      <c r="C9" s="137"/>
      <c r="E9" s="342">
        <v>542.1</v>
      </c>
      <c r="F9" s="137"/>
      <c r="G9" s="137"/>
      <c r="H9" s="137"/>
      <c r="I9" s="137"/>
      <c r="J9" s="137"/>
      <c r="K9" s="137"/>
      <c r="L9" s="137"/>
      <c r="M9" s="137"/>
      <c r="N9" s="137"/>
      <c r="O9" s="137"/>
    </row>
    <row r="10" spans="1:15" s="5" customFormat="1" ht="14.25" customHeight="1" x14ac:dyDescent="0.2">
      <c r="A10" s="292" t="s">
        <v>1</v>
      </c>
      <c r="B10" s="294" t="s">
        <v>2</v>
      </c>
      <c r="C10" s="297" t="s">
        <v>3</v>
      </c>
      <c r="D10" s="339" t="s">
        <v>83</v>
      </c>
      <c r="E10" s="297" t="s">
        <v>4</v>
      </c>
      <c r="F10" s="299" t="s">
        <v>5</v>
      </c>
      <c r="G10" s="301" t="s">
        <v>6</v>
      </c>
      <c r="H10" s="301"/>
      <c r="I10" s="301"/>
      <c r="J10" s="302"/>
      <c r="K10" s="299" t="s">
        <v>7</v>
      </c>
      <c r="L10" s="304" t="s">
        <v>6</v>
      </c>
      <c r="M10" s="304"/>
      <c r="N10" s="304"/>
      <c r="O10" s="305"/>
    </row>
    <row r="11" spans="1:15" s="5" customFormat="1" ht="37.5" customHeight="1" x14ac:dyDescent="0.2">
      <c r="A11" s="293"/>
      <c r="B11" s="295"/>
      <c r="C11" s="298"/>
      <c r="D11" s="340"/>
      <c r="E11" s="298"/>
      <c r="F11" s="300"/>
      <c r="G11" s="306" t="s">
        <v>8</v>
      </c>
      <c r="H11" s="306" t="s">
        <v>9</v>
      </c>
      <c r="I11" s="306" t="s">
        <v>10</v>
      </c>
      <c r="J11" s="307" t="s">
        <v>11</v>
      </c>
      <c r="K11" s="300"/>
      <c r="L11" s="308" t="s">
        <v>24</v>
      </c>
      <c r="M11" s="306" t="s">
        <v>12</v>
      </c>
      <c r="N11" s="308" t="s">
        <v>25</v>
      </c>
      <c r="O11" s="307" t="s">
        <v>13</v>
      </c>
    </row>
    <row r="12" spans="1:15" s="5" customFormat="1" ht="44.25" customHeight="1" thickBot="1" x14ac:dyDescent="0.25">
      <c r="A12" s="293"/>
      <c r="B12" s="296"/>
      <c r="C12" s="298"/>
      <c r="D12" s="341"/>
      <c r="E12" s="298"/>
      <c r="F12" s="300"/>
      <c r="G12" s="306"/>
      <c r="H12" s="306"/>
      <c r="I12" s="306"/>
      <c r="J12" s="307"/>
      <c r="K12" s="300"/>
      <c r="L12" s="308"/>
      <c r="M12" s="306"/>
      <c r="N12" s="308"/>
      <c r="O12" s="307"/>
    </row>
    <row r="13" spans="1:15" s="15" customFormat="1" ht="14.25" hidden="1" customHeight="1" x14ac:dyDescent="0.2">
      <c r="A13" s="6"/>
      <c r="B13" s="7"/>
      <c r="C13" s="8"/>
      <c r="D13" s="9"/>
      <c r="E13" s="10"/>
      <c r="F13" s="11"/>
      <c r="G13" s="12"/>
      <c r="H13" s="12"/>
      <c r="I13" s="12"/>
      <c r="J13" s="12"/>
      <c r="K13" s="13"/>
      <c r="L13" s="12"/>
      <c r="M13" s="12"/>
      <c r="N13" s="12"/>
      <c r="O13" s="14"/>
    </row>
    <row r="14" spans="1:15" hidden="1" x14ac:dyDescent="0.2">
      <c r="A14" s="16"/>
      <c r="B14" s="17"/>
      <c r="C14" s="18"/>
      <c r="D14" s="19"/>
      <c r="E14" s="20"/>
      <c r="F14" s="21"/>
      <c r="G14" s="22"/>
      <c r="H14" s="22"/>
      <c r="I14" s="22"/>
      <c r="J14" s="23"/>
      <c r="K14" s="24"/>
      <c r="L14" s="25"/>
      <c r="M14" s="25"/>
      <c r="N14" s="25"/>
      <c r="O14" s="26"/>
    </row>
    <row r="15" spans="1:15" hidden="1" x14ac:dyDescent="0.2">
      <c r="A15" s="16"/>
      <c r="B15" s="27"/>
      <c r="C15" s="18"/>
      <c r="D15" s="19"/>
      <c r="E15" s="20"/>
      <c r="F15" s="21"/>
      <c r="G15" s="22"/>
      <c r="H15" s="22"/>
      <c r="I15" s="22"/>
      <c r="J15" s="23"/>
      <c r="K15" s="24"/>
      <c r="L15" s="22"/>
      <c r="M15" s="22"/>
      <c r="N15" s="22"/>
      <c r="O15" s="23"/>
    </row>
    <row r="16" spans="1:15" ht="13.5" hidden="1" thickBot="1" x14ac:dyDescent="0.25">
      <c r="A16" s="28"/>
      <c r="B16" s="29"/>
      <c r="C16" s="30"/>
      <c r="D16" s="31"/>
      <c r="E16" s="32"/>
      <c r="F16" s="33"/>
      <c r="G16" s="34"/>
      <c r="H16" s="34"/>
      <c r="I16" s="34"/>
      <c r="J16" s="35"/>
      <c r="K16" s="36"/>
      <c r="L16" s="34"/>
      <c r="M16" s="34"/>
      <c r="N16" s="34"/>
      <c r="O16" s="35"/>
    </row>
    <row r="17" spans="1:15" s="48" customFormat="1" ht="13.5" hidden="1" thickBot="1" x14ac:dyDescent="0.25">
      <c r="A17" s="37"/>
      <c r="B17" s="38"/>
      <c r="C17" s="39"/>
      <c r="D17" s="40"/>
      <c r="E17" s="41"/>
      <c r="F17" s="42"/>
      <c r="G17" s="43"/>
      <c r="H17" s="43"/>
      <c r="I17" s="43"/>
      <c r="J17" s="44"/>
      <c r="K17" s="45"/>
      <c r="L17" s="46"/>
      <c r="M17" s="46"/>
      <c r="N17" s="46"/>
      <c r="O17" s="47"/>
    </row>
    <row r="18" spans="1:15" hidden="1" x14ac:dyDescent="0.2">
      <c r="A18" s="49"/>
      <c r="B18" s="50"/>
      <c r="C18" s="51"/>
      <c r="D18" s="52"/>
      <c r="E18" s="51"/>
      <c r="F18" s="51"/>
      <c r="G18" s="52"/>
      <c r="H18" s="52"/>
      <c r="I18" s="52"/>
      <c r="J18" s="52"/>
      <c r="K18" s="53"/>
      <c r="L18" s="54"/>
      <c r="M18" s="54"/>
      <c r="N18" s="54"/>
      <c r="O18" s="55"/>
    </row>
    <row r="19" spans="1:15" s="15" customFormat="1" ht="12.75" hidden="1" customHeight="1" x14ac:dyDescent="0.2">
      <c r="A19" s="56"/>
      <c r="B19" s="57"/>
      <c r="C19" s="58"/>
      <c r="D19" s="59"/>
      <c r="E19" s="58"/>
      <c r="F19" s="60"/>
      <c r="G19" s="61"/>
      <c r="H19" s="61"/>
      <c r="I19" s="61"/>
      <c r="J19" s="62"/>
      <c r="K19" s="60"/>
      <c r="L19" s="61"/>
      <c r="M19" s="61"/>
      <c r="N19" s="61"/>
      <c r="O19" s="62"/>
    </row>
    <row r="20" spans="1:15" hidden="1" x14ac:dyDescent="0.2">
      <c r="A20" s="16"/>
      <c r="B20" s="17"/>
      <c r="C20" s="63"/>
      <c r="D20" s="19"/>
      <c r="E20" s="63"/>
      <c r="F20" s="21"/>
      <c r="G20" s="22"/>
      <c r="H20" s="22"/>
      <c r="I20" s="22"/>
      <c r="J20" s="23"/>
      <c r="K20" s="24"/>
      <c r="L20" s="25"/>
      <c r="M20" s="25"/>
      <c r="N20" s="25"/>
      <c r="O20" s="26"/>
    </row>
    <row r="21" spans="1:15" hidden="1" x14ac:dyDescent="0.2">
      <c r="A21" s="16"/>
      <c r="B21" s="27"/>
      <c r="C21" s="63"/>
      <c r="D21" s="19"/>
      <c r="E21" s="63"/>
      <c r="F21" s="21"/>
      <c r="G21" s="22"/>
      <c r="H21" s="22"/>
      <c r="I21" s="22"/>
      <c r="J21" s="23"/>
      <c r="K21" s="24"/>
      <c r="L21" s="22"/>
      <c r="M21" s="22"/>
      <c r="N21" s="22"/>
      <c r="O21" s="23"/>
    </row>
    <row r="22" spans="1:15" ht="13.5" hidden="1" thickBot="1" x14ac:dyDescent="0.25">
      <c r="A22" s="28"/>
      <c r="B22" s="29"/>
      <c r="C22" s="64"/>
      <c r="D22" s="31"/>
      <c r="E22" s="64"/>
      <c r="F22" s="65"/>
      <c r="G22" s="66"/>
      <c r="H22" s="66"/>
      <c r="I22" s="66"/>
      <c r="J22" s="67"/>
      <c r="K22" s="68"/>
      <c r="L22" s="66"/>
      <c r="M22" s="66"/>
      <c r="N22" s="66"/>
      <c r="O22" s="67"/>
    </row>
    <row r="23" spans="1:15" ht="13.5" hidden="1" thickBot="1" x14ac:dyDescent="0.25">
      <c r="A23" s="69"/>
      <c r="B23" s="70"/>
      <c r="C23" s="39"/>
      <c r="D23" s="40"/>
      <c r="E23" s="39"/>
      <c r="F23" s="71"/>
      <c r="G23" s="40"/>
      <c r="H23" s="40"/>
      <c r="I23" s="40"/>
      <c r="J23" s="72"/>
      <c r="K23" s="68"/>
      <c r="L23" s="73"/>
      <c r="M23" s="73"/>
      <c r="N23" s="73"/>
      <c r="O23" s="74"/>
    </row>
    <row r="24" spans="1:15" hidden="1" x14ac:dyDescent="0.2">
      <c r="A24" s="75"/>
      <c r="B24" s="76"/>
      <c r="C24" s="76"/>
      <c r="D24" s="76"/>
      <c r="E24" s="76"/>
      <c r="F24" s="76"/>
      <c r="G24" s="76"/>
      <c r="H24" s="76"/>
      <c r="I24" s="76"/>
      <c r="J24" s="76"/>
      <c r="K24" s="77"/>
      <c r="L24" s="76"/>
      <c r="M24" s="76"/>
      <c r="N24" s="76"/>
      <c r="O24" s="78"/>
    </row>
    <row r="25" spans="1:15" hidden="1" x14ac:dyDescent="0.2">
      <c r="A25" s="6"/>
      <c r="B25" s="7"/>
      <c r="C25" s="8"/>
      <c r="D25" s="9"/>
      <c r="E25" s="8"/>
      <c r="F25" s="11"/>
      <c r="G25" s="12"/>
      <c r="H25" s="12"/>
      <c r="I25" s="12"/>
      <c r="J25" s="12"/>
      <c r="K25" s="11"/>
      <c r="L25" s="12"/>
      <c r="M25" s="12"/>
      <c r="N25" s="12"/>
      <c r="O25" s="14"/>
    </row>
    <row r="26" spans="1:15" hidden="1" x14ac:dyDescent="0.2">
      <c r="A26" s="16"/>
      <c r="B26" s="17"/>
      <c r="C26" s="63"/>
      <c r="D26" s="19"/>
      <c r="E26" s="63"/>
      <c r="F26" s="21"/>
      <c r="G26" s="22"/>
      <c r="H26" s="22"/>
      <c r="I26" s="22"/>
      <c r="J26" s="23"/>
      <c r="K26" s="24"/>
      <c r="L26" s="25"/>
      <c r="M26" s="25"/>
      <c r="N26" s="25"/>
      <c r="O26" s="26"/>
    </row>
    <row r="27" spans="1:15" ht="26.25" hidden="1" customHeight="1" x14ac:dyDescent="0.2">
      <c r="A27" s="16"/>
      <c r="B27" s="27"/>
      <c r="C27" s="63"/>
      <c r="D27" s="19"/>
      <c r="E27" s="63"/>
      <c r="F27" s="21"/>
      <c r="G27" s="22"/>
      <c r="H27" s="22"/>
      <c r="I27" s="22"/>
      <c r="J27" s="23"/>
      <c r="K27" s="24"/>
      <c r="L27" s="22"/>
      <c r="M27" s="22"/>
      <c r="N27" s="22"/>
      <c r="O27" s="23"/>
    </row>
    <row r="28" spans="1:15" ht="13.5" hidden="1" thickBot="1" x14ac:dyDescent="0.25">
      <c r="A28" s="28"/>
      <c r="B28" s="29"/>
      <c r="C28" s="64"/>
      <c r="D28" s="31"/>
      <c r="E28" s="64"/>
      <c r="F28" s="65"/>
      <c r="G28" s="66"/>
      <c r="H28" s="66"/>
      <c r="I28" s="66"/>
      <c r="J28" s="67"/>
      <c r="K28" s="68"/>
      <c r="L28" s="66"/>
      <c r="M28" s="66"/>
      <c r="N28" s="66"/>
      <c r="O28" s="67"/>
    </row>
    <row r="29" spans="1:15" ht="13.5" hidden="1" thickBot="1" x14ac:dyDescent="0.25">
      <c r="A29" s="69"/>
      <c r="B29" s="70"/>
      <c r="C29" s="39"/>
      <c r="D29" s="40"/>
      <c r="E29" s="39"/>
      <c r="F29" s="71"/>
      <c r="G29" s="40"/>
      <c r="H29" s="40"/>
      <c r="I29" s="40"/>
      <c r="J29" s="72"/>
      <c r="K29" s="65"/>
      <c r="L29" s="73"/>
      <c r="M29" s="73"/>
      <c r="N29" s="73"/>
      <c r="O29" s="74"/>
    </row>
    <row r="30" spans="1:15" ht="13.5" thickBot="1" x14ac:dyDescent="0.25">
      <c r="A30" s="75"/>
      <c r="B30" s="76"/>
      <c r="C30" s="76"/>
      <c r="D30" s="79"/>
      <c r="E30" s="76"/>
      <c r="F30" s="76"/>
      <c r="G30" s="76"/>
      <c r="H30" s="76"/>
      <c r="I30" s="76"/>
      <c r="J30" s="76"/>
      <c r="K30" s="77"/>
      <c r="L30" s="76"/>
      <c r="M30" s="76"/>
      <c r="N30" s="76"/>
      <c r="O30" s="78"/>
    </row>
    <row r="31" spans="1:15" s="118" customFormat="1" ht="18" customHeight="1" thickBot="1" x14ac:dyDescent="0.25">
      <c r="A31" s="111" t="s">
        <v>14</v>
      </c>
      <c r="B31" s="112"/>
      <c r="C31" s="113">
        <f>D31+E31</f>
        <v>32.619999999999997</v>
      </c>
      <c r="D31" s="114">
        <v>1.35</v>
      </c>
      <c r="E31" s="113">
        <f>F31+K31</f>
        <v>31.27</v>
      </c>
      <c r="F31" s="113">
        <f>G31+H31+I31+J31</f>
        <v>17.100000000000001</v>
      </c>
      <c r="G31" s="115">
        <v>11.01</v>
      </c>
      <c r="H31" s="116">
        <v>2.94</v>
      </c>
      <c r="I31" s="116">
        <v>1.2</v>
      </c>
      <c r="J31" s="116">
        <v>1.95</v>
      </c>
      <c r="K31" s="113">
        <f>L31+M31+N31+O31</f>
        <v>14.17</v>
      </c>
      <c r="L31" s="115">
        <v>1.45</v>
      </c>
      <c r="M31" s="116">
        <v>9.7799999999999994</v>
      </c>
      <c r="N31" s="116">
        <v>0.28000000000000003</v>
      </c>
      <c r="O31" s="117">
        <v>2.66</v>
      </c>
    </row>
    <row r="32" spans="1:15" ht="24.75" customHeight="1" thickBot="1" x14ac:dyDescent="0.25">
      <c r="A32" s="16" t="s">
        <v>87</v>
      </c>
      <c r="B32" s="17">
        <v>1</v>
      </c>
      <c r="C32" s="80">
        <f>C31*E9*8</f>
        <v>141466.4</v>
      </c>
      <c r="D32" s="19">
        <f>D31*E9*11</f>
        <v>8050</v>
      </c>
      <c r="E32" s="63">
        <f>F32+K32</f>
        <v>135611</v>
      </c>
      <c r="F32" s="63">
        <f>G32+H32+I32+J32</f>
        <v>74159</v>
      </c>
      <c r="G32" s="81">
        <f>G31/C31*C32</f>
        <v>47748</v>
      </c>
      <c r="H32" s="22">
        <f>H31/C31*C32</f>
        <v>12750</v>
      </c>
      <c r="I32" s="22">
        <f>I31/C31*C32</f>
        <v>5204</v>
      </c>
      <c r="J32" s="23">
        <f>J31/C31*C32</f>
        <v>8457</v>
      </c>
      <c r="K32" s="134">
        <f>L32+M32+N32+O32</f>
        <v>61452</v>
      </c>
      <c r="L32" s="82">
        <f>L31/C31*C32</f>
        <v>6288</v>
      </c>
      <c r="M32" s="25">
        <f>M31/C31*C32</f>
        <v>42414</v>
      </c>
      <c r="N32" s="25">
        <f>N31/C31*C32</f>
        <v>1214</v>
      </c>
      <c r="O32" s="26">
        <f>O31/C31*C32</f>
        <v>11536</v>
      </c>
    </row>
    <row r="33" spans="1:15" ht="26.25" customHeight="1" thickBot="1" x14ac:dyDescent="0.25">
      <c r="A33" s="126" t="s">
        <v>86</v>
      </c>
      <c r="B33" s="127">
        <f>(C33/C32)%*100</f>
        <v>0.58940000000000003</v>
      </c>
      <c r="C33" s="128">
        <v>83376.5</v>
      </c>
      <c r="D33" s="129">
        <f>D31/C31*C33</f>
        <v>3451</v>
      </c>
      <c r="E33" s="130">
        <f>F33+K33</f>
        <v>79926</v>
      </c>
      <c r="F33" s="130">
        <f>G33+H33+I33+J33</f>
        <v>43707</v>
      </c>
      <c r="G33" s="131">
        <f>G31/C31*C33</f>
        <v>28141</v>
      </c>
      <c r="H33" s="132">
        <f>H31/C31*C33</f>
        <v>7515</v>
      </c>
      <c r="I33" s="132">
        <f>I31/C31*C33</f>
        <v>3067</v>
      </c>
      <c r="J33" s="133">
        <f>J31/C31*C33</f>
        <v>4984</v>
      </c>
      <c r="K33" s="135">
        <f t="shared" ref="K33:K35" si="0">L33+M33+N33+O33</f>
        <v>36219</v>
      </c>
      <c r="L33" s="131">
        <f>L31/C31*C33</f>
        <v>3706</v>
      </c>
      <c r="M33" s="132">
        <f>M31/C31*C33</f>
        <v>24998</v>
      </c>
      <c r="N33" s="132">
        <f>N31/C31*C33</f>
        <v>716</v>
      </c>
      <c r="O33" s="133">
        <f>O31/C31*C33</f>
        <v>6799</v>
      </c>
    </row>
    <row r="34" spans="1:15" ht="34.5" customHeight="1" thickBot="1" x14ac:dyDescent="0.25">
      <c r="A34" s="119" t="s">
        <v>85</v>
      </c>
      <c r="B34" s="120"/>
      <c r="C34" s="121">
        <f>D34+E34</f>
        <v>118295</v>
      </c>
      <c r="D34" s="122">
        <f>D32</f>
        <v>8050</v>
      </c>
      <c r="E34" s="121">
        <f>F34+K34</f>
        <v>110245</v>
      </c>
      <c r="F34" s="121">
        <f>G34+H34+I34+J34</f>
        <v>48793</v>
      </c>
      <c r="G34" s="123">
        <f>1951.56</f>
        <v>1952</v>
      </c>
      <c r="H34" s="124">
        <f>22091.91+13189.29</f>
        <v>35281</v>
      </c>
      <c r="I34" s="124">
        <f>5991.46+5569</f>
        <v>11560</v>
      </c>
      <c r="J34" s="125"/>
      <c r="K34" s="136">
        <f t="shared" si="0"/>
        <v>61452</v>
      </c>
      <c r="L34" s="123">
        <f t="shared" ref="L34:O34" si="1">L32</f>
        <v>6288</v>
      </c>
      <c r="M34" s="124">
        <f t="shared" si="1"/>
        <v>42414</v>
      </c>
      <c r="N34" s="124">
        <f t="shared" si="1"/>
        <v>1214</v>
      </c>
      <c r="O34" s="125">
        <f t="shared" si="1"/>
        <v>11536</v>
      </c>
    </row>
    <row r="35" spans="1:15" ht="24.75" customHeight="1" thickBot="1" x14ac:dyDescent="0.25">
      <c r="A35" s="69" t="s">
        <v>15</v>
      </c>
      <c r="B35" s="70"/>
      <c r="C35" s="83">
        <f>C34-C33</f>
        <v>34919</v>
      </c>
      <c r="D35" s="40">
        <f>D34-D33</f>
        <v>4599</v>
      </c>
      <c r="E35" s="83">
        <f>F35+K35</f>
        <v>30319</v>
      </c>
      <c r="F35" s="83">
        <f>G35+H35+I35+J35</f>
        <v>5086</v>
      </c>
      <c r="G35" s="84">
        <f>G34-G33</f>
        <v>-26189</v>
      </c>
      <c r="H35" s="40">
        <f>H34-H33</f>
        <v>27766</v>
      </c>
      <c r="I35" s="40">
        <f>I34-I33</f>
        <v>8493</v>
      </c>
      <c r="J35" s="72">
        <f>J34-J33</f>
        <v>-4984</v>
      </c>
      <c r="K35" s="238">
        <f t="shared" si="0"/>
        <v>25233</v>
      </c>
      <c r="L35" s="85">
        <f>L34-L33</f>
        <v>2582</v>
      </c>
      <c r="M35" s="86">
        <f t="shared" ref="M35:O35" si="2">M34-M33</f>
        <v>17416</v>
      </c>
      <c r="N35" s="86">
        <f t="shared" si="2"/>
        <v>498</v>
      </c>
      <c r="O35" s="109">
        <f t="shared" si="2"/>
        <v>4737</v>
      </c>
    </row>
    <row r="36" spans="1:15" s="2" customFormat="1" ht="27.75" customHeight="1" thickBot="1" x14ac:dyDescent="0.25">
      <c r="A36" s="286" t="s">
        <v>84</v>
      </c>
      <c r="B36" s="287"/>
      <c r="C36" s="287"/>
      <c r="D36" s="287"/>
      <c r="E36" s="288">
        <v>58350.8</v>
      </c>
      <c r="F36" s="289"/>
      <c r="G36" s="76"/>
      <c r="H36" s="76"/>
      <c r="I36" s="76"/>
      <c r="J36" s="76"/>
      <c r="K36" s="87"/>
      <c r="L36" s="76"/>
      <c r="M36" s="76"/>
      <c r="N36" s="76"/>
      <c r="O36" s="76"/>
    </row>
    <row r="37" spans="1:15" x14ac:dyDescent="0.2">
      <c r="D37" s="88"/>
    </row>
    <row r="38" spans="1:15" s="2" customFormat="1" hidden="1" x14ac:dyDescent="0.2">
      <c r="A38" s="311" t="s">
        <v>16</v>
      </c>
      <c r="B38" s="314" t="s">
        <v>17</v>
      </c>
      <c r="C38" s="303"/>
      <c r="D38" s="309"/>
      <c r="E38" s="303"/>
      <c r="F38" s="303"/>
      <c r="G38" s="310"/>
      <c r="H38" s="310"/>
      <c r="I38" s="310"/>
      <c r="J38" s="310"/>
      <c r="K38" s="303"/>
      <c r="L38" s="310"/>
      <c r="M38" s="310"/>
      <c r="N38" s="310"/>
      <c r="O38" s="310"/>
    </row>
    <row r="39" spans="1:15" s="2" customFormat="1" ht="12.75" hidden="1" customHeight="1" x14ac:dyDescent="0.2">
      <c r="A39" s="312"/>
      <c r="B39" s="315"/>
      <c r="C39" s="303"/>
      <c r="D39" s="309"/>
      <c r="E39" s="303"/>
      <c r="F39" s="303"/>
      <c r="G39" s="309"/>
      <c r="H39" s="309"/>
      <c r="I39" s="309"/>
      <c r="J39" s="309"/>
      <c r="K39" s="303"/>
      <c r="L39" s="309"/>
      <c r="M39" s="309"/>
      <c r="N39" s="309"/>
      <c r="O39" s="309"/>
    </row>
    <row r="40" spans="1:15" s="89" customFormat="1" ht="60" hidden="1" customHeight="1" x14ac:dyDescent="0.2">
      <c r="A40" s="313"/>
      <c r="B40" s="316"/>
      <c r="C40" s="303"/>
      <c r="D40" s="309"/>
      <c r="E40" s="303"/>
      <c r="F40" s="303"/>
      <c r="G40" s="309"/>
      <c r="H40" s="309"/>
      <c r="I40" s="309"/>
      <c r="J40" s="309"/>
      <c r="K40" s="303"/>
      <c r="L40" s="309"/>
      <c r="M40" s="309"/>
      <c r="N40" s="309"/>
      <c r="O40" s="309"/>
    </row>
    <row r="41" spans="1:15" hidden="1" x14ac:dyDescent="0.2">
      <c r="A41" s="90" t="s">
        <v>14</v>
      </c>
      <c r="B41" s="91">
        <f>2.2</f>
        <v>2.2000000000000002</v>
      </c>
      <c r="C41" s="92"/>
      <c r="D41" s="93"/>
      <c r="E41" s="94"/>
      <c r="F41" s="95"/>
      <c r="G41" s="95"/>
      <c r="H41" s="95"/>
      <c r="I41" s="95"/>
      <c r="J41" s="95"/>
      <c r="K41" s="94"/>
      <c r="L41" s="95"/>
      <c r="M41" s="95"/>
      <c r="N41" s="95"/>
      <c r="O41" s="95"/>
    </row>
    <row r="42" spans="1:15" s="89" customFormat="1" ht="31.5" hidden="1" x14ac:dyDescent="0.2">
      <c r="A42" s="96" t="s">
        <v>18</v>
      </c>
      <c r="B42" s="97">
        <f>'[1]8 марта,8,10,12'!$G$272</f>
        <v>47995</v>
      </c>
      <c r="C42" s="98"/>
      <c r="D42" s="99"/>
      <c r="E42" s="51"/>
      <c r="F42" s="51"/>
      <c r="G42" s="99"/>
      <c r="H42" s="99"/>
      <c r="I42" s="99"/>
      <c r="J42" s="99"/>
      <c r="K42" s="100"/>
      <c r="L42" s="99"/>
      <c r="M42" s="99"/>
      <c r="N42" s="99"/>
      <c r="O42" s="99"/>
    </row>
    <row r="43" spans="1:15" s="2" customFormat="1" ht="31.5" hidden="1" x14ac:dyDescent="0.2">
      <c r="A43" s="101" t="s">
        <v>19</v>
      </c>
      <c r="B43" s="102">
        <f>'[1]8 марта,8,10,12'!$K$272</f>
        <v>33417</v>
      </c>
      <c r="C43" s="98"/>
      <c r="D43" s="99"/>
      <c r="E43" s="51"/>
      <c r="F43" s="51"/>
      <c r="G43" s="99"/>
      <c r="H43" s="99"/>
      <c r="I43" s="99"/>
      <c r="J43" s="99"/>
      <c r="K43" s="100"/>
      <c r="L43" s="99"/>
      <c r="M43" s="99"/>
      <c r="N43" s="99"/>
      <c r="O43" s="99"/>
    </row>
    <row r="44" spans="1:15" s="2" customFormat="1" ht="31.5" hidden="1" x14ac:dyDescent="0.2">
      <c r="A44" s="103" t="s">
        <v>20</v>
      </c>
      <c r="B44" s="104">
        <f>B42</f>
        <v>47995</v>
      </c>
      <c r="C44" s="98"/>
      <c r="D44" s="99"/>
      <c r="E44" s="51"/>
      <c r="F44" s="51"/>
      <c r="G44" s="99"/>
      <c r="H44" s="99"/>
      <c r="I44" s="99"/>
      <c r="J44" s="99"/>
      <c r="K44" s="100"/>
      <c r="L44" s="99"/>
      <c r="M44" s="99"/>
      <c r="N44" s="99"/>
      <c r="O44" s="99"/>
    </row>
    <row r="45" spans="1:15" s="2" customFormat="1" ht="21.75" hidden="1" thickBot="1" x14ac:dyDescent="0.25">
      <c r="A45" s="105" t="s">
        <v>15</v>
      </c>
      <c r="B45" s="106">
        <f>B44-B43</f>
        <v>14578</v>
      </c>
      <c r="C45" s="107"/>
      <c r="D45" s="52"/>
      <c r="E45" s="51"/>
      <c r="F45" s="51"/>
      <c r="G45" s="52"/>
      <c r="H45" s="52"/>
      <c r="I45" s="52"/>
      <c r="J45" s="52"/>
      <c r="K45" s="100"/>
      <c r="L45" s="54"/>
      <c r="M45" s="54"/>
      <c r="N45" s="54"/>
      <c r="O45" s="54"/>
    </row>
    <row r="46" spans="1:15" s="2" customFormat="1" ht="18.75" hidden="1" customHeight="1" x14ac:dyDescent="0.2">
      <c r="A46" s="108"/>
      <c r="B46" s="52"/>
      <c r="C46" s="107"/>
      <c r="D46" s="52"/>
      <c r="E46" s="51"/>
      <c r="F46" s="51"/>
      <c r="G46" s="52"/>
      <c r="H46" s="52"/>
      <c r="I46" s="52"/>
      <c r="J46" s="52"/>
      <c r="K46" s="100"/>
      <c r="L46" s="54"/>
      <c r="M46" s="54"/>
      <c r="N46" s="54"/>
      <c r="O46" s="54"/>
    </row>
    <row r="48" spans="1:15" x14ac:dyDescent="0.2">
      <c r="B48" s="1" t="s">
        <v>21</v>
      </c>
      <c r="H48" s="1" t="s">
        <v>23</v>
      </c>
    </row>
    <row r="50" spans="2:12" x14ac:dyDescent="0.2">
      <c r="B50" s="1" t="s">
        <v>22</v>
      </c>
      <c r="H50" s="1" t="s">
        <v>82</v>
      </c>
      <c r="L50" s="110"/>
    </row>
    <row r="52" spans="2:12" x14ac:dyDescent="0.2">
      <c r="B52" s="1" t="s">
        <v>50</v>
      </c>
      <c r="H52" s="1" t="s">
        <v>51</v>
      </c>
    </row>
  </sheetData>
  <mergeCells count="38">
    <mergeCell ref="I39:I40"/>
    <mergeCell ref="J39:J40"/>
    <mergeCell ref="L39:L40"/>
    <mergeCell ref="M39:M40"/>
    <mergeCell ref="N39:N40"/>
    <mergeCell ref="A38:A40"/>
    <mergeCell ref="B38:B40"/>
    <mergeCell ref="C38:C40"/>
    <mergeCell ref="D38:D40"/>
    <mergeCell ref="E38:E40"/>
    <mergeCell ref="F38:F40"/>
    <mergeCell ref="L10:O10"/>
    <mergeCell ref="G11:G12"/>
    <mergeCell ref="H11:H12"/>
    <mergeCell ref="I11:I12"/>
    <mergeCell ref="J11:J12"/>
    <mergeCell ref="L11:L12"/>
    <mergeCell ref="M11:M12"/>
    <mergeCell ref="N11:N12"/>
    <mergeCell ref="O11:O12"/>
    <mergeCell ref="O39:O40"/>
    <mergeCell ref="G38:J38"/>
    <mergeCell ref="K38:K40"/>
    <mergeCell ref="L38:O38"/>
    <mergeCell ref="G39:G40"/>
    <mergeCell ref="H39:H40"/>
    <mergeCell ref="A36:D36"/>
    <mergeCell ref="E36:F36"/>
    <mergeCell ref="A7:O7"/>
    <mergeCell ref="A8:O8"/>
    <mergeCell ref="A10:A12"/>
    <mergeCell ref="B10:B12"/>
    <mergeCell ref="C10:C12"/>
    <mergeCell ref="D10:D12"/>
    <mergeCell ref="E10:E12"/>
    <mergeCell ref="F10:F12"/>
    <mergeCell ref="G10:J10"/>
    <mergeCell ref="K10:K12"/>
  </mergeCells>
  <pageMargins left="0.11811023622047245" right="0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workbookViewId="0">
      <selection activeCell="A52" sqref="A52:XFD152"/>
    </sheetView>
  </sheetViews>
  <sheetFormatPr defaultRowHeight="12.75" x14ac:dyDescent="0.2"/>
  <cols>
    <col min="1" max="1" width="6.28515625" style="210" customWidth="1"/>
    <col min="2" max="2" width="8.85546875" style="211" customWidth="1"/>
    <col min="3" max="3" width="51.85546875" style="212" customWidth="1"/>
    <col min="4" max="4" width="7.85546875" style="213" customWidth="1"/>
    <col min="5" max="5" width="10" style="213" customWidth="1"/>
    <col min="6" max="6" width="11.42578125" style="214" customWidth="1"/>
    <col min="7" max="7" width="10" style="215" customWidth="1"/>
    <col min="9" max="9" width="10.140625" bestFit="1" customWidth="1"/>
    <col min="257" max="257" width="6.28515625" customWidth="1"/>
    <col min="258" max="258" width="8.85546875" customWidth="1"/>
    <col min="259" max="259" width="33.140625" customWidth="1"/>
    <col min="260" max="260" width="7.85546875" customWidth="1"/>
    <col min="261" max="261" width="10" customWidth="1"/>
    <col min="262" max="262" width="11.42578125" customWidth="1"/>
    <col min="263" max="263" width="12.85546875" customWidth="1"/>
    <col min="513" max="513" width="6.28515625" customWidth="1"/>
    <col min="514" max="514" width="8.85546875" customWidth="1"/>
    <col min="515" max="515" width="33.140625" customWidth="1"/>
    <col min="516" max="516" width="7.85546875" customWidth="1"/>
    <col min="517" max="517" width="10" customWidth="1"/>
    <col min="518" max="518" width="11.42578125" customWidth="1"/>
    <col min="519" max="519" width="12.85546875" customWidth="1"/>
    <col min="769" max="769" width="6.28515625" customWidth="1"/>
    <col min="770" max="770" width="8.85546875" customWidth="1"/>
    <col min="771" max="771" width="33.140625" customWidth="1"/>
    <col min="772" max="772" width="7.85546875" customWidth="1"/>
    <col min="773" max="773" width="10" customWidth="1"/>
    <col min="774" max="774" width="11.42578125" customWidth="1"/>
    <col min="775" max="775" width="12.85546875" customWidth="1"/>
    <col min="1025" max="1025" width="6.28515625" customWidth="1"/>
    <col min="1026" max="1026" width="8.85546875" customWidth="1"/>
    <col min="1027" max="1027" width="33.140625" customWidth="1"/>
    <col min="1028" max="1028" width="7.85546875" customWidth="1"/>
    <col min="1029" max="1029" width="10" customWidth="1"/>
    <col min="1030" max="1030" width="11.42578125" customWidth="1"/>
    <col min="1031" max="1031" width="12.85546875" customWidth="1"/>
    <col min="1281" max="1281" width="6.28515625" customWidth="1"/>
    <col min="1282" max="1282" width="8.85546875" customWidth="1"/>
    <col min="1283" max="1283" width="33.140625" customWidth="1"/>
    <col min="1284" max="1284" width="7.85546875" customWidth="1"/>
    <col min="1285" max="1285" width="10" customWidth="1"/>
    <col min="1286" max="1286" width="11.42578125" customWidth="1"/>
    <col min="1287" max="1287" width="12.85546875" customWidth="1"/>
    <col min="1537" max="1537" width="6.28515625" customWidth="1"/>
    <col min="1538" max="1538" width="8.85546875" customWidth="1"/>
    <col min="1539" max="1539" width="33.140625" customWidth="1"/>
    <col min="1540" max="1540" width="7.85546875" customWidth="1"/>
    <col min="1541" max="1541" width="10" customWidth="1"/>
    <col min="1542" max="1542" width="11.42578125" customWidth="1"/>
    <col min="1543" max="1543" width="12.85546875" customWidth="1"/>
    <col min="1793" max="1793" width="6.28515625" customWidth="1"/>
    <col min="1794" max="1794" width="8.85546875" customWidth="1"/>
    <col min="1795" max="1795" width="33.140625" customWidth="1"/>
    <col min="1796" max="1796" width="7.85546875" customWidth="1"/>
    <col min="1797" max="1797" width="10" customWidth="1"/>
    <col min="1798" max="1798" width="11.42578125" customWidth="1"/>
    <col min="1799" max="1799" width="12.85546875" customWidth="1"/>
    <col min="2049" max="2049" width="6.28515625" customWidth="1"/>
    <col min="2050" max="2050" width="8.85546875" customWidth="1"/>
    <col min="2051" max="2051" width="33.140625" customWidth="1"/>
    <col min="2052" max="2052" width="7.85546875" customWidth="1"/>
    <col min="2053" max="2053" width="10" customWidth="1"/>
    <col min="2054" max="2054" width="11.42578125" customWidth="1"/>
    <col min="2055" max="2055" width="12.85546875" customWidth="1"/>
    <col min="2305" max="2305" width="6.28515625" customWidth="1"/>
    <col min="2306" max="2306" width="8.85546875" customWidth="1"/>
    <col min="2307" max="2307" width="33.140625" customWidth="1"/>
    <col min="2308" max="2308" width="7.85546875" customWidth="1"/>
    <col min="2309" max="2309" width="10" customWidth="1"/>
    <col min="2310" max="2310" width="11.42578125" customWidth="1"/>
    <col min="2311" max="2311" width="12.85546875" customWidth="1"/>
    <col min="2561" max="2561" width="6.28515625" customWidth="1"/>
    <col min="2562" max="2562" width="8.85546875" customWidth="1"/>
    <col min="2563" max="2563" width="33.140625" customWidth="1"/>
    <col min="2564" max="2564" width="7.85546875" customWidth="1"/>
    <col min="2565" max="2565" width="10" customWidth="1"/>
    <col min="2566" max="2566" width="11.42578125" customWidth="1"/>
    <col min="2567" max="2567" width="12.85546875" customWidth="1"/>
    <col min="2817" max="2817" width="6.28515625" customWidth="1"/>
    <col min="2818" max="2818" width="8.85546875" customWidth="1"/>
    <col min="2819" max="2819" width="33.140625" customWidth="1"/>
    <col min="2820" max="2820" width="7.85546875" customWidth="1"/>
    <col min="2821" max="2821" width="10" customWidth="1"/>
    <col min="2822" max="2822" width="11.42578125" customWidth="1"/>
    <col min="2823" max="2823" width="12.85546875" customWidth="1"/>
    <col min="3073" max="3073" width="6.28515625" customWidth="1"/>
    <col min="3074" max="3074" width="8.85546875" customWidth="1"/>
    <col min="3075" max="3075" width="33.140625" customWidth="1"/>
    <col min="3076" max="3076" width="7.85546875" customWidth="1"/>
    <col min="3077" max="3077" width="10" customWidth="1"/>
    <col min="3078" max="3078" width="11.42578125" customWidth="1"/>
    <col min="3079" max="3079" width="12.85546875" customWidth="1"/>
    <col min="3329" max="3329" width="6.28515625" customWidth="1"/>
    <col min="3330" max="3330" width="8.85546875" customWidth="1"/>
    <col min="3331" max="3331" width="33.140625" customWidth="1"/>
    <col min="3332" max="3332" width="7.85546875" customWidth="1"/>
    <col min="3333" max="3333" width="10" customWidth="1"/>
    <col min="3334" max="3334" width="11.42578125" customWidth="1"/>
    <col min="3335" max="3335" width="12.85546875" customWidth="1"/>
    <col min="3585" max="3585" width="6.28515625" customWidth="1"/>
    <col min="3586" max="3586" width="8.85546875" customWidth="1"/>
    <col min="3587" max="3587" width="33.140625" customWidth="1"/>
    <col min="3588" max="3588" width="7.85546875" customWidth="1"/>
    <col min="3589" max="3589" width="10" customWidth="1"/>
    <col min="3590" max="3590" width="11.42578125" customWidth="1"/>
    <col min="3591" max="3591" width="12.85546875" customWidth="1"/>
    <col min="3841" max="3841" width="6.28515625" customWidth="1"/>
    <col min="3842" max="3842" width="8.85546875" customWidth="1"/>
    <col min="3843" max="3843" width="33.140625" customWidth="1"/>
    <col min="3844" max="3844" width="7.85546875" customWidth="1"/>
    <col min="3845" max="3845" width="10" customWidth="1"/>
    <col min="3846" max="3846" width="11.42578125" customWidth="1"/>
    <col min="3847" max="3847" width="12.85546875" customWidth="1"/>
    <col min="4097" max="4097" width="6.28515625" customWidth="1"/>
    <col min="4098" max="4098" width="8.85546875" customWidth="1"/>
    <col min="4099" max="4099" width="33.140625" customWidth="1"/>
    <col min="4100" max="4100" width="7.85546875" customWidth="1"/>
    <col min="4101" max="4101" width="10" customWidth="1"/>
    <col min="4102" max="4102" width="11.42578125" customWidth="1"/>
    <col min="4103" max="4103" width="12.85546875" customWidth="1"/>
    <col min="4353" max="4353" width="6.28515625" customWidth="1"/>
    <col min="4354" max="4354" width="8.85546875" customWidth="1"/>
    <col min="4355" max="4355" width="33.140625" customWidth="1"/>
    <col min="4356" max="4356" width="7.85546875" customWidth="1"/>
    <col min="4357" max="4357" width="10" customWidth="1"/>
    <col min="4358" max="4358" width="11.42578125" customWidth="1"/>
    <col min="4359" max="4359" width="12.85546875" customWidth="1"/>
    <col min="4609" max="4609" width="6.28515625" customWidth="1"/>
    <col min="4610" max="4610" width="8.85546875" customWidth="1"/>
    <col min="4611" max="4611" width="33.140625" customWidth="1"/>
    <col min="4612" max="4612" width="7.85546875" customWidth="1"/>
    <col min="4613" max="4613" width="10" customWidth="1"/>
    <col min="4614" max="4614" width="11.42578125" customWidth="1"/>
    <col min="4615" max="4615" width="12.85546875" customWidth="1"/>
    <col min="4865" max="4865" width="6.28515625" customWidth="1"/>
    <col min="4866" max="4866" width="8.85546875" customWidth="1"/>
    <col min="4867" max="4867" width="33.140625" customWidth="1"/>
    <col min="4868" max="4868" width="7.85546875" customWidth="1"/>
    <col min="4869" max="4869" width="10" customWidth="1"/>
    <col min="4870" max="4870" width="11.42578125" customWidth="1"/>
    <col min="4871" max="4871" width="12.85546875" customWidth="1"/>
    <col min="5121" max="5121" width="6.28515625" customWidth="1"/>
    <col min="5122" max="5122" width="8.85546875" customWidth="1"/>
    <col min="5123" max="5123" width="33.140625" customWidth="1"/>
    <col min="5124" max="5124" width="7.85546875" customWidth="1"/>
    <col min="5125" max="5125" width="10" customWidth="1"/>
    <col min="5126" max="5126" width="11.42578125" customWidth="1"/>
    <col min="5127" max="5127" width="12.85546875" customWidth="1"/>
    <col min="5377" max="5377" width="6.28515625" customWidth="1"/>
    <col min="5378" max="5378" width="8.85546875" customWidth="1"/>
    <col min="5379" max="5379" width="33.140625" customWidth="1"/>
    <col min="5380" max="5380" width="7.85546875" customWidth="1"/>
    <col min="5381" max="5381" width="10" customWidth="1"/>
    <col min="5382" max="5382" width="11.42578125" customWidth="1"/>
    <col min="5383" max="5383" width="12.85546875" customWidth="1"/>
    <col min="5633" max="5633" width="6.28515625" customWidth="1"/>
    <col min="5634" max="5634" width="8.85546875" customWidth="1"/>
    <col min="5635" max="5635" width="33.140625" customWidth="1"/>
    <col min="5636" max="5636" width="7.85546875" customWidth="1"/>
    <col min="5637" max="5637" width="10" customWidth="1"/>
    <col min="5638" max="5638" width="11.42578125" customWidth="1"/>
    <col min="5639" max="5639" width="12.85546875" customWidth="1"/>
    <col min="5889" max="5889" width="6.28515625" customWidth="1"/>
    <col min="5890" max="5890" width="8.85546875" customWidth="1"/>
    <col min="5891" max="5891" width="33.140625" customWidth="1"/>
    <col min="5892" max="5892" width="7.85546875" customWidth="1"/>
    <col min="5893" max="5893" width="10" customWidth="1"/>
    <col min="5894" max="5894" width="11.42578125" customWidth="1"/>
    <col min="5895" max="5895" width="12.85546875" customWidth="1"/>
    <col min="6145" max="6145" width="6.28515625" customWidth="1"/>
    <col min="6146" max="6146" width="8.85546875" customWidth="1"/>
    <col min="6147" max="6147" width="33.140625" customWidth="1"/>
    <col min="6148" max="6148" width="7.85546875" customWidth="1"/>
    <col min="6149" max="6149" width="10" customWidth="1"/>
    <col min="6150" max="6150" width="11.42578125" customWidth="1"/>
    <col min="6151" max="6151" width="12.85546875" customWidth="1"/>
    <col min="6401" max="6401" width="6.28515625" customWidth="1"/>
    <col min="6402" max="6402" width="8.85546875" customWidth="1"/>
    <col min="6403" max="6403" width="33.140625" customWidth="1"/>
    <col min="6404" max="6404" width="7.85546875" customWidth="1"/>
    <col min="6405" max="6405" width="10" customWidth="1"/>
    <col min="6406" max="6406" width="11.42578125" customWidth="1"/>
    <col min="6407" max="6407" width="12.85546875" customWidth="1"/>
    <col min="6657" max="6657" width="6.28515625" customWidth="1"/>
    <col min="6658" max="6658" width="8.85546875" customWidth="1"/>
    <col min="6659" max="6659" width="33.140625" customWidth="1"/>
    <col min="6660" max="6660" width="7.85546875" customWidth="1"/>
    <col min="6661" max="6661" width="10" customWidth="1"/>
    <col min="6662" max="6662" width="11.42578125" customWidth="1"/>
    <col min="6663" max="6663" width="12.85546875" customWidth="1"/>
    <col min="6913" max="6913" width="6.28515625" customWidth="1"/>
    <col min="6914" max="6914" width="8.85546875" customWidth="1"/>
    <col min="6915" max="6915" width="33.140625" customWidth="1"/>
    <col min="6916" max="6916" width="7.85546875" customWidth="1"/>
    <col min="6917" max="6917" width="10" customWidth="1"/>
    <col min="6918" max="6918" width="11.42578125" customWidth="1"/>
    <col min="6919" max="6919" width="12.85546875" customWidth="1"/>
    <col min="7169" max="7169" width="6.28515625" customWidth="1"/>
    <col min="7170" max="7170" width="8.85546875" customWidth="1"/>
    <col min="7171" max="7171" width="33.140625" customWidth="1"/>
    <col min="7172" max="7172" width="7.85546875" customWidth="1"/>
    <col min="7173" max="7173" width="10" customWidth="1"/>
    <col min="7174" max="7174" width="11.42578125" customWidth="1"/>
    <col min="7175" max="7175" width="12.85546875" customWidth="1"/>
    <col min="7425" max="7425" width="6.28515625" customWidth="1"/>
    <col min="7426" max="7426" width="8.85546875" customWidth="1"/>
    <col min="7427" max="7427" width="33.140625" customWidth="1"/>
    <col min="7428" max="7428" width="7.85546875" customWidth="1"/>
    <col min="7429" max="7429" width="10" customWidth="1"/>
    <col min="7430" max="7430" width="11.42578125" customWidth="1"/>
    <col min="7431" max="7431" width="12.85546875" customWidth="1"/>
    <col min="7681" max="7681" width="6.28515625" customWidth="1"/>
    <col min="7682" max="7682" width="8.85546875" customWidth="1"/>
    <col min="7683" max="7683" width="33.140625" customWidth="1"/>
    <col min="7684" max="7684" width="7.85546875" customWidth="1"/>
    <col min="7685" max="7685" width="10" customWidth="1"/>
    <col min="7686" max="7686" width="11.42578125" customWidth="1"/>
    <col min="7687" max="7687" width="12.85546875" customWidth="1"/>
    <col min="7937" max="7937" width="6.28515625" customWidth="1"/>
    <col min="7938" max="7938" width="8.85546875" customWidth="1"/>
    <col min="7939" max="7939" width="33.140625" customWidth="1"/>
    <col min="7940" max="7940" width="7.85546875" customWidth="1"/>
    <col min="7941" max="7941" width="10" customWidth="1"/>
    <col min="7942" max="7942" width="11.42578125" customWidth="1"/>
    <col min="7943" max="7943" width="12.85546875" customWidth="1"/>
    <col min="8193" max="8193" width="6.28515625" customWidth="1"/>
    <col min="8194" max="8194" width="8.85546875" customWidth="1"/>
    <col min="8195" max="8195" width="33.140625" customWidth="1"/>
    <col min="8196" max="8196" width="7.85546875" customWidth="1"/>
    <col min="8197" max="8197" width="10" customWidth="1"/>
    <col min="8198" max="8198" width="11.42578125" customWidth="1"/>
    <col min="8199" max="8199" width="12.85546875" customWidth="1"/>
    <col min="8449" max="8449" width="6.28515625" customWidth="1"/>
    <col min="8450" max="8450" width="8.85546875" customWidth="1"/>
    <col min="8451" max="8451" width="33.140625" customWidth="1"/>
    <col min="8452" max="8452" width="7.85546875" customWidth="1"/>
    <col min="8453" max="8453" width="10" customWidth="1"/>
    <col min="8454" max="8454" width="11.42578125" customWidth="1"/>
    <col min="8455" max="8455" width="12.85546875" customWidth="1"/>
    <col min="8705" max="8705" width="6.28515625" customWidth="1"/>
    <col min="8706" max="8706" width="8.85546875" customWidth="1"/>
    <col min="8707" max="8707" width="33.140625" customWidth="1"/>
    <col min="8708" max="8708" width="7.85546875" customWidth="1"/>
    <col min="8709" max="8709" width="10" customWidth="1"/>
    <col min="8710" max="8710" width="11.42578125" customWidth="1"/>
    <col min="8711" max="8711" width="12.85546875" customWidth="1"/>
    <col min="8961" max="8961" width="6.28515625" customWidth="1"/>
    <col min="8962" max="8962" width="8.85546875" customWidth="1"/>
    <col min="8963" max="8963" width="33.140625" customWidth="1"/>
    <col min="8964" max="8964" width="7.85546875" customWidth="1"/>
    <col min="8965" max="8965" width="10" customWidth="1"/>
    <col min="8966" max="8966" width="11.42578125" customWidth="1"/>
    <col min="8967" max="8967" width="12.85546875" customWidth="1"/>
    <col min="9217" max="9217" width="6.28515625" customWidth="1"/>
    <col min="9218" max="9218" width="8.85546875" customWidth="1"/>
    <col min="9219" max="9219" width="33.140625" customWidth="1"/>
    <col min="9220" max="9220" width="7.85546875" customWidth="1"/>
    <col min="9221" max="9221" width="10" customWidth="1"/>
    <col min="9222" max="9222" width="11.42578125" customWidth="1"/>
    <col min="9223" max="9223" width="12.85546875" customWidth="1"/>
    <col min="9473" max="9473" width="6.28515625" customWidth="1"/>
    <col min="9474" max="9474" width="8.85546875" customWidth="1"/>
    <col min="9475" max="9475" width="33.140625" customWidth="1"/>
    <col min="9476" max="9476" width="7.85546875" customWidth="1"/>
    <col min="9477" max="9477" width="10" customWidth="1"/>
    <col min="9478" max="9478" width="11.42578125" customWidth="1"/>
    <col min="9479" max="9479" width="12.85546875" customWidth="1"/>
    <col min="9729" max="9729" width="6.28515625" customWidth="1"/>
    <col min="9730" max="9730" width="8.85546875" customWidth="1"/>
    <col min="9731" max="9731" width="33.140625" customWidth="1"/>
    <col min="9732" max="9732" width="7.85546875" customWidth="1"/>
    <col min="9733" max="9733" width="10" customWidth="1"/>
    <col min="9734" max="9734" width="11.42578125" customWidth="1"/>
    <col min="9735" max="9735" width="12.85546875" customWidth="1"/>
    <col min="9985" max="9985" width="6.28515625" customWidth="1"/>
    <col min="9986" max="9986" width="8.85546875" customWidth="1"/>
    <col min="9987" max="9987" width="33.140625" customWidth="1"/>
    <col min="9988" max="9988" width="7.85546875" customWidth="1"/>
    <col min="9989" max="9989" width="10" customWidth="1"/>
    <col min="9990" max="9990" width="11.42578125" customWidth="1"/>
    <col min="9991" max="9991" width="12.85546875" customWidth="1"/>
    <col min="10241" max="10241" width="6.28515625" customWidth="1"/>
    <col min="10242" max="10242" width="8.85546875" customWidth="1"/>
    <col min="10243" max="10243" width="33.140625" customWidth="1"/>
    <col min="10244" max="10244" width="7.85546875" customWidth="1"/>
    <col min="10245" max="10245" width="10" customWidth="1"/>
    <col min="10246" max="10246" width="11.42578125" customWidth="1"/>
    <col min="10247" max="10247" width="12.85546875" customWidth="1"/>
    <col min="10497" max="10497" width="6.28515625" customWidth="1"/>
    <col min="10498" max="10498" width="8.85546875" customWidth="1"/>
    <col min="10499" max="10499" width="33.140625" customWidth="1"/>
    <col min="10500" max="10500" width="7.85546875" customWidth="1"/>
    <col min="10501" max="10501" width="10" customWidth="1"/>
    <col min="10502" max="10502" width="11.42578125" customWidth="1"/>
    <col min="10503" max="10503" width="12.85546875" customWidth="1"/>
    <col min="10753" max="10753" width="6.28515625" customWidth="1"/>
    <col min="10754" max="10754" width="8.85546875" customWidth="1"/>
    <col min="10755" max="10755" width="33.140625" customWidth="1"/>
    <col min="10756" max="10756" width="7.85546875" customWidth="1"/>
    <col min="10757" max="10757" width="10" customWidth="1"/>
    <col min="10758" max="10758" width="11.42578125" customWidth="1"/>
    <col min="10759" max="10759" width="12.85546875" customWidth="1"/>
    <col min="11009" max="11009" width="6.28515625" customWidth="1"/>
    <col min="11010" max="11010" width="8.85546875" customWidth="1"/>
    <col min="11011" max="11011" width="33.140625" customWidth="1"/>
    <col min="11012" max="11012" width="7.85546875" customWidth="1"/>
    <col min="11013" max="11013" width="10" customWidth="1"/>
    <col min="11014" max="11014" width="11.42578125" customWidth="1"/>
    <col min="11015" max="11015" width="12.85546875" customWidth="1"/>
    <col min="11265" max="11265" width="6.28515625" customWidth="1"/>
    <col min="11266" max="11266" width="8.85546875" customWidth="1"/>
    <col min="11267" max="11267" width="33.140625" customWidth="1"/>
    <col min="11268" max="11268" width="7.85546875" customWidth="1"/>
    <col min="11269" max="11269" width="10" customWidth="1"/>
    <col min="11270" max="11270" width="11.42578125" customWidth="1"/>
    <col min="11271" max="11271" width="12.85546875" customWidth="1"/>
    <col min="11521" max="11521" width="6.28515625" customWidth="1"/>
    <col min="11522" max="11522" width="8.85546875" customWidth="1"/>
    <col min="11523" max="11523" width="33.140625" customWidth="1"/>
    <col min="11524" max="11524" width="7.85546875" customWidth="1"/>
    <col min="11525" max="11525" width="10" customWidth="1"/>
    <col min="11526" max="11526" width="11.42578125" customWidth="1"/>
    <col min="11527" max="11527" width="12.85546875" customWidth="1"/>
    <col min="11777" max="11777" width="6.28515625" customWidth="1"/>
    <col min="11778" max="11778" width="8.85546875" customWidth="1"/>
    <col min="11779" max="11779" width="33.140625" customWidth="1"/>
    <col min="11780" max="11780" width="7.85546875" customWidth="1"/>
    <col min="11781" max="11781" width="10" customWidth="1"/>
    <col min="11782" max="11782" width="11.42578125" customWidth="1"/>
    <col min="11783" max="11783" width="12.85546875" customWidth="1"/>
    <col min="12033" max="12033" width="6.28515625" customWidth="1"/>
    <col min="12034" max="12034" width="8.85546875" customWidth="1"/>
    <col min="12035" max="12035" width="33.140625" customWidth="1"/>
    <col min="12036" max="12036" width="7.85546875" customWidth="1"/>
    <col min="12037" max="12037" width="10" customWidth="1"/>
    <col min="12038" max="12038" width="11.42578125" customWidth="1"/>
    <col min="12039" max="12039" width="12.85546875" customWidth="1"/>
    <col min="12289" max="12289" width="6.28515625" customWidth="1"/>
    <col min="12290" max="12290" width="8.85546875" customWidth="1"/>
    <col min="12291" max="12291" width="33.140625" customWidth="1"/>
    <col min="12292" max="12292" width="7.85546875" customWidth="1"/>
    <col min="12293" max="12293" width="10" customWidth="1"/>
    <col min="12294" max="12294" width="11.42578125" customWidth="1"/>
    <col min="12295" max="12295" width="12.85546875" customWidth="1"/>
    <col min="12545" max="12545" width="6.28515625" customWidth="1"/>
    <col min="12546" max="12546" width="8.85546875" customWidth="1"/>
    <col min="12547" max="12547" width="33.140625" customWidth="1"/>
    <col min="12548" max="12548" width="7.85546875" customWidth="1"/>
    <col min="12549" max="12549" width="10" customWidth="1"/>
    <col min="12550" max="12550" width="11.42578125" customWidth="1"/>
    <col min="12551" max="12551" width="12.85546875" customWidth="1"/>
    <col min="12801" max="12801" width="6.28515625" customWidth="1"/>
    <col min="12802" max="12802" width="8.85546875" customWidth="1"/>
    <col min="12803" max="12803" width="33.140625" customWidth="1"/>
    <col min="12804" max="12804" width="7.85546875" customWidth="1"/>
    <col min="12805" max="12805" width="10" customWidth="1"/>
    <col min="12806" max="12806" width="11.42578125" customWidth="1"/>
    <col min="12807" max="12807" width="12.85546875" customWidth="1"/>
    <col min="13057" max="13057" width="6.28515625" customWidth="1"/>
    <col min="13058" max="13058" width="8.85546875" customWidth="1"/>
    <col min="13059" max="13059" width="33.140625" customWidth="1"/>
    <col min="13060" max="13060" width="7.85546875" customWidth="1"/>
    <col min="13061" max="13061" width="10" customWidth="1"/>
    <col min="13062" max="13062" width="11.42578125" customWidth="1"/>
    <col min="13063" max="13063" width="12.85546875" customWidth="1"/>
    <col min="13313" max="13313" width="6.28515625" customWidth="1"/>
    <col min="13314" max="13314" width="8.85546875" customWidth="1"/>
    <col min="13315" max="13315" width="33.140625" customWidth="1"/>
    <col min="13316" max="13316" width="7.85546875" customWidth="1"/>
    <col min="13317" max="13317" width="10" customWidth="1"/>
    <col min="13318" max="13318" width="11.42578125" customWidth="1"/>
    <col min="13319" max="13319" width="12.85546875" customWidth="1"/>
    <col min="13569" max="13569" width="6.28515625" customWidth="1"/>
    <col min="13570" max="13570" width="8.85546875" customWidth="1"/>
    <col min="13571" max="13571" width="33.140625" customWidth="1"/>
    <col min="13572" max="13572" width="7.85546875" customWidth="1"/>
    <col min="13573" max="13573" width="10" customWidth="1"/>
    <col min="13574" max="13574" width="11.42578125" customWidth="1"/>
    <col min="13575" max="13575" width="12.85546875" customWidth="1"/>
    <col min="13825" max="13825" width="6.28515625" customWidth="1"/>
    <col min="13826" max="13826" width="8.85546875" customWidth="1"/>
    <col min="13827" max="13827" width="33.140625" customWidth="1"/>
    <col min="13828" max="13828" width="7.85546875" customWidth="1"/>
    <col min="13829" max="13829" width="10" customWidth="1"/>
    <col min="13830" max="13830" width="11.42578125" customWidth="1"/>
    <col min="13831" max="13831" width="12.85546875" customWidth="1"/>
    <col min="14081" max="14081" width="6.28515625" customWidth="1"/>
    <col min="14082" max="14082" width="8.85546875" customWidth="1"/>
    <col min="14083" max="14083" width="33.140625" customWidth="1"/>
    <col min="14084" max="14084" width="7.85546875" customWidth="1"/>
    <col min="14085" max="14085" width="10" customWidth="1"/>
    <col min="14086" max="14086" width="11.42578125" customWidth="1"/>
    <col min="14087" max="14087" width="12.85546875" customWidth="1"/>
    <col min="14337" max="14337" width="6.28515625" customWidth="1"/>
    <col min="14338" max="14338" width="8.85546875" customWidth="1"/>
    <col min="14339" max="14339" width="33.140625" customWidth="1"/>
    <col min="14340" max="14340" width="7.85546875" customWidth="1"/>
    <col min="14341" max="14341" width="10" customWidth="1"/>
    <col min="14342" max="14342" width="11.42578125" customWidth="1"/>
    <col min="14343" max="14343" width="12.85546875" customWidth="1"/>
    <col min="14593" max="14593" width="6.28515625" customWidth="1"/>
    <col min="14594" max="14594" width="8.85546875" customWidth="1"/>
    <col min="14595" max="14595" width="33.140625" customWidth="1"/>
    <col min="14596" max="14596" width="7.85546875" customWidth="1"/>
    <col min="14597" max="14597" width="10" customWidth="1"/>
    <col min="14598" max="14598" width="11.42578125" customWidth="1"/>
    <col min="14599" max="14599" width="12.85546875" customWidth="1"/>
    <col min="14849" max="14849" width="6.28515625" customWidth="1"/>
    <col min="14850" max="14850" width="8.85546875" customWidth="1"/>
    <col min="14851" max="14851" width="33.140625" customWidth="1"/>
    <col min="14852" max="14852" width="7.85546875" customWidth="1"/>
    <col min="14853" max="14853" width="10" customWidth="1"/>
    <col min="14854" max="14854" width="11.42578125" customWidth="1"/>
    <col min="14855" max="14855" width="12.85546875" customWidth="1"/>
    <col min="15105" max="15105" width="6.28515625" customWidth="1"/>
    <col min="15106" max="15106" width="8.85546875" customWidth="1"/>
    <col min="15107" max="15107" width="33.140625" customWidth="1"/>
    <col min="15108" max="15108" width="7.85546875" customWidth="1"/>
    <col min="15109" max="15109" width="10" customWidth="1"/>
    <col min="15110" max="15110" width="11.42578125" customWidth="1"/>
    <col min="15111" max="15111" width="12.85546875" customWidth="1"/>
    <col min="15361" max="15361" width="6.28515625" customWidth="1"/>
    <col min="15362" max="15362" width="8.85546875" customWidth="1"/>
    <col min="15363" max="15363" width="33.140625" customWidth="1"/>
    <col min="15364" max="15364" width="7.85546875" customWidth="1"/>
    <col min="15365" max="15365" width="10" customWidth="1"/>
    <col min="15366" max="15366" width="11.42578125" customWidth="1"/>
    <col min="15367" max="15367" width="12.85546875" customWidth="1"/>
    <col min="15617" max="15617" width="6.28515625" customWidth="1"/>
    <col min="15618" max="15618" width="8.85546875" customWidth="1"/>
    <col min="15619" max="15619" width="33.140625" customWidth="1"/>
    <col min="15620" max="15620" width="7.85546875" customWidth="1"/>
    <col min="15621" max="15621" width="10" customWidth="1"/>
    <col min="15622" max="15622" width="11.42578125" customWidth="1"/>
    <col min="15623" max="15623" width="12.85546875" customWidth="1"/>
    <col min="15873" max="15873" width="6.28515625" customWidth="1"/>
    <col min="15874" max="15874" width="8.85546875" customWidth="1"/>
    <col min="15875" max="15875" width="33.140625" customWidth="1"/>
    <col min="15876" max="15876" width="7.85546875" customWidth="1"/>
    <col min="15877" max="15877" width="10" customWidth="1"/>
    <col min="15878" max="15878" width="11.42578125" customWidth="1"/>
    <col min="15879" max="15879" width="12.85546875" customWidth="1"/>
    <col min="16129" max="16129" width="6.28515625" customWidth="1"/>
    <col min="16130" max="16130" width="8.85546875" customWidth="1"/>
    <col min="16131" max="16131" width="33.140625" customWidth="1"/>
    <col min="16132" max="16132" width="7.85546875" customWidth="1"/>
    <col min="16133" max="16133" width="10" customWidth="1"/>
    <col min="16134" max="16134" width="11.42578125" customWidth="1"/>
    <col min="16135" max="16135" width="12.85546875" customWidth="1"/>
  </cols>
  <sheetData>
    <row r="1" spans="1:7" ht="15.75" x14ac:dyDescent="0.25">
      <c r="A1" s="324" t="s">
        <v>26</v>
      </c>
      <c r="B1" s="324"/>
      <c r="C1" s="324"/>
      <c r="D1" s="324"/>
      <c r="E1" s="324"/>
      <c r="F1" s="324"/>
      <c r="G1" s="324"/>
    </row>
    <row r="2" spans="1:7" ht="18.75" thickBot="1" x14ac:dyDescent="0.3">
      <c r="A2" s="329" t="s">
        <v>52</v>
      </c>
      <c r="B2" s="329"/>
      <c r="C2" s="329"/>
      <c r="D2" s="329"/>
      <c r="E2" s="329"/>
      <c r="F2" s="329"/>
      <c r="G2" s="329"/>
    </row>
    <row r="3" spans="1:7" ht="27" thickBot="1" x14ac:dyDescent="0.25">
      <c r="A3" s="330" t="s">
        <v>55</v>
      </c>
      <c r="B3" s="331"/>
      <c r="C3" s="331"/>
      <c r="D3" s="331"/>
      <c r="E3" s="331"/>
      <c r="F3" s="331"/>
      <c r="G3" s="332"/>
    </row>
    <row r="4" spans="1:7" ht="13.5" thickBot="1" x14ac:dyDescent="0.25">
      <c r="A4" s="141" t="s">
        <v>27</v>
      </c>
      <c r="B4" s="142" t="s">
        <v>28</v>
      </c>
      <c r="C4" s="143" t="s">
        <v>29</v>
      </c>
      <c r="D4" s="144" t="s">
        <v>30</v>
      </c>
      <c r="E4" s="145" t="s">
        <v>31</v>
      </c>
      <c r="F4" s="146" t="s">
        <v>32</v>
      </c>
      <c r="G4" s="147" t="s">
        <v>76</v>
      </c>
    </row>
    <row r="5" spans="1:7" x14ac:dyDescent="0.2">
      <c r="A5" s="148"/>
      <c r="B5" s="149"/>
      <c r="C5" s="166" t="s">
        <v>33</v>
      </c>
      <c r="D5" s="145"/>
      <c r="E5" s="145"/>
      <c r="F5" s="150"/>
      <c r="G5" s="151"/>
    </row>
    <row r="6" spans="1:7" ht="15.75" x14ac:dyDescent="0.2">
      <c r="A6" s="152"/>
      <c r="B6" s="247"/>
      <c r="C6" s="157"/>
      <c r="D6" s="168"/>
      <c r="E6" s="158"/>
      <c r="F6" s="248"/>
      <c r="G6" s="222"/>
    </row>
    <row r="7" spans="1:7" ht="13.5" thickBot="1" x14ac:dyDescent="0.25">
      <c r="A7" s="160"/>
      <c r="B7" s="161"/>
      <c r="C7" s="223"/>
      <c r="D7" s="162"/>
      <c r="E7" s="163" t="s">
        <v>39</v>
      </c>
      <c r="F7" s="164">
        <f>SUM(F6:F6)</f>
        <v>0</v>
      </c>
      <c r="G7" s="165"/>
    </row>
    <row r="8" spans="1:7" x14ac:dyDescent="0.2">
      <c r="A8" s="199"/>
      <c r="B8" s="224"/>
      <c r="C8" s="166" t="s">
        <v>33</v>
      </c>
      <c r="D8" s="225"/>
      <c r="E8" s="226"/>
      <c r="F8" s="227"/>
      <c r="G8" s="228"/>
    </row>
    <row r="9" spans="1:7" ht="15.75" x14ac:dyDescent="0.2">
      <c r="A9" s="152"/>
      <c r="B9" s="245"/>
      <c r="C9" s="186" t="s">
        <v>40</v>
      </c>
      <c r="D9" s="229"/>
      <c r="E9" s="155"/>
      <c r="F9" s="230"/>
      <c r="G9" s="231"/>
    </row>
    <row r="10" spans="1:7" ht="18.75" customHeight="1" x14ac:dyDescent="0.2">
      <c r="A10" s="152"/>
      <c r="B10" s="274" t="s">
        <v>34</v>
      </c>
      <c r="C10" s="275" t="s">
        <v>61</v>
      </c>
      <c r="D10" s="269" t="s">
        <v>35</v>
      </c>
      <c r="E10" s="269">
        <v>542.1</v>
      </c>
      <c r="F10" s="276">
        <f>E10*1.8</f>
        <v>975.78</v>
      </c>
      <c r="G10" s="279">
        <v>1.8</v>
      </c>
    </row>
    <row r="11" spans="1:7" ht="27.75" customHeight="1" x14ac:dyDescent="0.2">
      <c r="A11" s="152"/>
      <c r="B11" s="274" t="s">
        <v>37</v>
      </c>
      <c r="C11" s="277" t="s">
        <v>62</v>
      </c>
      <c r="D11" s="269" t="s">
        <v>35</v>
      </c>
      <c r="E11" s="269">
        <v>542.1</v>
      </c>
      <c r="F11" s="276">
        <f>E11*1.8</f>
        <v>975.78</v>
      </c>
      <c r="G11" s="279">
        <v>1.8</v>
      </c>
    </row>
    <row r="12" spans="1:7" ht="13.5" thickBot="1" x14ac:dyDescent="0.25">
      <c r="A12" s="160"/>
      <c r="B12" s="161"/>
      <c r="C12" s="232"/>
      <c r="D12" s="189"/>
      <c r="E12" s="163" t="s">
        <v>39</v>
      </c>
      <c r="F12" s="164">
        <f>SUM(F10:F11)</f>
        <v>1951.56</v>
      </c>
      <c r="G12" s="165"/>
    </row>
    <row r="13" spans="1:7" x14ac:dyDescent="0.2">
      <c r="A13" s="170"/>
      <c r="B13" s="240"/>
      <c r="C13" s="182" t="s">
        <v>41</v>
      </c>
      <c r="D13" s="183"/>
      <c r="E13" s="183"/>
      <c r="F13" s="233"/>
      <c r="G13" s="173"/>
    </row>
    <row r="14" spans="1:7" x14ac:dyDescent="0.2">
      <c r="A14" s="170"/>
      <c r="B14" s="258" t="s">
        <v>34</v>
      </c>
      <c r="C14" s="252" t="s">
        <v>63</v>
      </c>
      <c r="D14" s="183" t="s">
        <v>42</v>
      </c>
      <c r="E14" s="183">
        <v>5</v>
      </c>
      <c r="F14" s="253">
        <v>391.98</v>
      </c>
      <c r="G14" s="173"/>
    </row>
    <row r="15" spans="1:7" x14ac:dyDescent="0.2">
      <c r="A15" s="170"/>
      <c r="B15" s="327" t="s">
        <v>64</v>
      </c>
      <c r="C15" s="252" t="s">
        <v>65</v>
      </c>
      <c r="D15" s="183" t="s">
        <v>36</v>
      </c>
      <c r="E15" s="183">
        <v>1</v>
      </c>
      <c r="F15" s="325">
        <v>2014.81</v>
      </c>
      <c r="G15" s="173"/>
    </row>
    <row r="16" spans="1:7" x14ac:dyDescent="0.2">
      <c r="A16" s="170"/>
      <c r="B16" s="328"/>
      <c r="C16" s="252" t="s">
        <v>66</v>
      </c>
      <c r="D16" s="183" t="s">
        <v>36</v>
      </c>
      <c r="E16" s="183">
        <v>1</v>
      </c>
      <c r="F16" s="326"/>
      <c r="G16" s="173"/>
    </row>
    <row r="17" spans="1:9" ht="16.5" customHeight="1" x14ac:dyDescent="0.2">
      <c r="A17" s="237"/>
      <c r="B17" s="336" t="s">
        <v>37</v>
      </c>
      <c r="C17" s="251" t="s">
        <v>67</v>
      </c>
      <c r="D17" s="176" t="s">
        <v>35</v>
      </c>
      <c r="E17" s="176">
        <v>2.512</v>
      </c>
      <c r="F17" s="323">
        <v>3984.15</v>
      </c>
      <c r="G17" s="173"/>
    </row>
    <row r="18" spans="1:9" ht="15.75" customHeight="1" x14ac:dyDescent="0.2">
      <c r="A18" s="237"/>
      <c r="B18" s="337"/>
      <c r="C18" s="251" t="s">
        <v>68</v>
      </c>
      <c r="D18" s="176" t="s">
        <v>36</v>
      </c>
      <c r="E18" s="176">
        <v>2</v>
      </c>
      <c r="F18" s="319"/>
      <c r="G18" s="234"/>
    </row>
    <row r="19" spans="1:9" ht="15" customHeight="1" x14ac:dyDescent="0.2">
      <c r="A19" s="237"/>
      <c r="B19" s="337"/>
      <c r="C19" s="281" t="s">
        <v>78</v>
      </c>
      <c r="D19" s="282" t="s">
        <v>36</v>
      </c>
      <c r="E19" s="283">
        <v>1</v>
      </c>
      <c r="F19" s="333">
        <v>15700.97</v>
      </c>
      <c r="G19" s="250"/>
    </row>
    <row r="20" spans="1:9" ht="13.5" customHeight="1" x14ac:dyDescent="0.2">
      <c r="A20" s="237"/>
      <c r="B20" s="337"/>
      <c r="C20" s="281" t="s">
        <v>79</v>
      </c>
      <c r="D20" s="282" t="s">
        <v>36</v>
      </c>
      <c r="E20" s="283">
        <v>3</v>
      </c>
      <c r="F20" s="334"/>
      <c r="G20" s="250"/>
    </row>
    <row r="21" spans="1:9" ht="14.25" customHeight="1" x14ac:dyDescent="0.2">
      <c r="A21" s="237"/>
      <c r="B21" s="337"/>
      <c r="C21" s="281" t="s">
        <v>80</v>
      </c>
      <c r="D21" s="282" t="s">
        <v>36</v>
      </c>
      <c r="E21" s="283">
        <v>1</v>
      </c>
      <c r="F21" s="334"/>
      <c r="G21" s="250"/>
    </row>
    <row r="22" spans="1:9" ht="12.75" customHeight="1" x14ac:dyDescent="0.2">
      <c r="A22" s="237"/>
      <c r="B22" s="338"/>
      <c r="C22" s="284" t="s">
        <v>81</v>
      </c>
      <c r="D22" s="285" t="s">
        <v>42</v>
      </c>
      <c r="E22" s="283">
        <v>10</v>
      </c>
      <c r="F22" s="335"/>
      <c r="G22" s="250"/>
    </row>
    <row r="23" spans="1:9" ht="13.5" thickBot="1" x14ac:dyDescent="0.25">
      <c r="A23" s="177"/>
      <c r="B23" s="178"/>
      <c r="C23" s="179"/>
      <c r="D23" s="180"/>
      <c r="E23" s="163" t="s">
        <v>39</v>
      </c>
      <c r="F23" s="164">
        <f>SUM(F14:F22)</f>
        <v>22091.91</v>
      </c>
      <c r="G23" s="181"/>
    </row>
    <row r="24" spans="1:9" x14ac:dyDescent="0.2">
      <c r="A24" s="170"/>
      <c r="B24" s="240"/>
      <c r="C24" s="182" t="s">
        <v>41</v>
      </c>
      <c r="D24" s="183"/>
      <c r="E24" s="183"/>
      <c r="F24" s="184"/>
      <c r="G24" s="185"/>
    </row>
    <row r="25" spans="1:9" x14ac:dyDescent="0.2">
      <c r="A25" s="170"/>
      <c r="B25" s="240"/>
      <c r="C25" s="186" t="s">
        <v>40</v>
      </c>
      <c r="D25" s="172"/>
      <c r="E25" s="172"/>
      <c r="F25" s="187"/>
      <c r="G25" s="185"/>
      <c r="I25" s="169">
        <f>F23+F28</f>
        <v>35281.199999999997</v>
      </c>
    </row>
    <row r="26" spans="1:9" ht="28.5" customHeight="1" x14ac:dyDescent="0.2">
      <c r="A26" s="170"/>
      <c r="B26" s="266" t="s">
        <v>34</v>
      </c>
      <c r="C26" s="267" t="s">
        <v>59</v>
      </c>
      <c r="D26" s="268" t="s">
        <v>35</v>
      </c>
      <c r="E26" s="269">
        <v>542.1</v>
      </c>
      <c r="F26" s="270">
        <f>E26*G26</f>
        <v>292.73</v>
      </c>
      <c r="G26" s="280">
        <v>0.54</v>
      </c>
    </row>
    <row r="27" spans="1:9" ht="42" customHeight="1" x14ac:dyDescent="0.2">
      <c r="A27" s="170"/>
      <c r="B27" s="266" t="s">
        <v>37</v>
      </c>
      <c r="C27" s="271" t="s">
        <v>60</v>
      </c>
      <c r="D27" s="272" t="s">
        <v>35</v>
      </c>
      <c r="E27" s="269">
        <v>542.1</v>
      </c>
      <c r="F27" s="273">
        <f>E27*G27</f>
        <v>12896.56</v>
      </c>
      <c r="G27" s="280">
        <v>23.79</v>
      </c>
    </row>
    <row r="28" spans="1:9" ht="13.5" thickBot="1" x14ac:dyDescent="0.25">
      <c r="A28" s="160"/>
      <c r="B28" s="161"/>
      <c r="C28" s="188"/>
      <c r="D28" s="189"/>
      <c r="E28" s="190" t="s">
        <v>39</v>
      </c>
      <c r="F28" s="164">
        <f>SUM(F26:F27)</f>
        <v>13189.29</v>
      </c>
      <c r="G28" s="165"/>
    </row>
    <row r="29" spans="1:9" x14ac:dyDescent="0.2">
      <c r="A29" s="152"/>
      <c r="B29" s="259"/>
      <c r="C29" s="191" t="s">
        <v>43</v>
      </c>
      <c r="D29" s="256"/>
      <c r="E29" s="256"/>
      <c r="F29" s="192"/>
      <c r="G29" s="167"/>
    </row>
    <row r="30" spans="1:9" ht="15.75" x14ac:dyDescent="0.2">
      <c r="A30" s="156"/>
      <c r="B30" s="193"/>
      <c r="C30" s="175"/>
      <c r="D30" s="176"/>
      <c r="E30" s="176"/>
      <c r="F30" s="194"/>
      <c r="G30" s="159"/>
    </row>
    <row r="31" spans="1:9" ht="13.5" thickBot="1" x14ac:dyDescent="0.25">
      <c r="A31" s="160"/>
      <c r="B31" s="161"/>
      <c r="C31" s="203"/>
      <c r="D31" s="189"/>
      <c r="E31" s="190" t="s">
        <v>39</v>
      </c>
      <c r="F31" s="164">
        <f>SUM(F30:F30)</f>
        <v>0</v>
      </c>
      <c r="G31" s="165"/>
    </row>
    <row r="32" spans="1:9" x14ac:dyDescent="0.2">
      <c r="A32" s="152"/>
      <c r="B32" s="259"/>
      <c r="C32" s="171" t="s">
        <v>45</v>
      </c>
      <c r="D32" s="256"/>
      <c r="E32" s="256"/>
      <c r="F32" s="192"/>
      <c r="G32" s="167"/>
    </row>
    <row r="33" spans="1:16" ht="15.75" x14ac:dyDescent="0.2">
      <c r="A33" s="153"/>
      <c r="B33" s="320" t="s">
        <v>34</v>
      </c>
      <c r="C33" s="196" t="s">
        <v>69</v>
      </c>
      <c r="D33" s="197" t="s">
        <v>36</v>
      </c>
      <c r="E33" s="197">
        <v>2</v>
      </c>
      <c r="F33" s="317">
        <v>2334.9499999999998</v>
      </c>
      <c r="G33" s="198"/>
    </row>
    <row r="34" spans="1:16" ht="15.75" x14ac:dyDescent="0.2">
      <c r="A34" s="153"/>
      <c r="B34" s="321"/>
      <c r="C34" s="196" t="s">
        <v>70</v>
      </c>
      <c r="D34" s="197" t="s">
        <v>36</v>
      </c>
      <c r="E34" s="197">
        <v>5</v>
      </c>
      <c r="F34" s="318"/>
      <c r="G34" s="198"/>
    </row>
    <row r="35" spans="1:16" ht="12.75" customHeight="1" x14ac:dyDescent="0.25">
      <c r="A35" s="153"/>
      <c r="B35" s="322"/>
      <c r="C35" s="235" t="s">
        <v>71</v>
      </c>
      <c r="D35" s="236" t="s">
        <v>36</v>
      </c>
      <c r="E35" s="236">
        <v>5</v>
      </c>
      <c r="F35" s="319"/>
      <c r="G35" s="198"/>
    </row>
    <row r="36" spans="1:16" ht="15.75" x14ac:dyDescent="0.25">
      <c r="A36" s="153"/>
      <c r="B36" s="320" t="s">
        <v>72</v>
      </c>
      <c r="C36" s="235" t="s">
        <v>77</v>
      </c>
      <c r="D36" s="236" t="s">
        <v>36</v>
      </c>
      <c r="E36" s="236">
        <v>2</v>
      </c>
      <c r="F36" s="323">
        <v>764.35</v>
      </c>
      <c r="G36" s="198"/>
    </row>
    <row r="37" spans="1:16" ht="15.75" x14ac:dyDescent="0.25">
      <c r="A37" s="153"/>
      <c r="B37" s="321"/>
      <c r="C37" s="235" t="s">
        <v>73</v>
      </c>
      <c r="D37" s="236" t="s">
        <v>36</v>
      </c>
      <c r="E37" s="236">
        <v>4</v>
      </c>
      <c r="F37" s="318"/>
      <c r="G37" s="198"/>
    </row>
    <row r="38" spans="1:16" ht="15.75" x14ac:dyDescent="0.25">
      <c r="A38" s="153"/>
      <c r="B38" s="322"/>
      <c r="C38" s="235" t="s">
        <v>74</v>
      </c>
      <c r="D38" s="236"/>
      <c r="E38" s="236"/>
      <c r="F38" s="319"/>
      <c r="G38" s="198"/>
    </row>
    <row r="39" spans="1:16" ht="15.75" x14ac:dyDescent="0.25">
      <c r="A39" s="153"/>
      <c r="B39" s="320" t="s">
        <v>44</v>
      </c>
      <c r="C39" s="235" t="s">
        <v>75</v>
      </c>
      <c r="D39" s="236" t="s">
        <v>36</v>
      </c>
      <c r="E39" s="236">
        <v>7</v>
      </c>
      <c r="F39" s="257">
        <v>1717</v>
      </c>
      <c r="G39" s="198"/>
    </row>
    <row r="40" spans="1:16" ht="15.75" x14ac:dyDescent="0.25">
      <c r="A40" s="153"/>
      <c r="B40" s="322"/>
      <c r="C40" s="235" t="s">
        <v>75</v>
      </c>
      <c r="D40" s="236" t="s">
        <v>36</v>
      </c>
      <c r="E40" s="236">
        <v>1</v>
      </c>
      <c r="F40" s="257">
        <v>245.28</v>
      </c>
      <c r="G40" s="198"/>
    </row>
    <row r="41" spans="1:16" ht="15.75" x14ac:dyDescent="0.25">
      <c r="A41" s="153"/>
      <c r="B41" s="246" t="s">
        <v>38</v>
      </c>
      <c r="C41" s="235" t="s">
        <v>75</v>
      </c>
      <c r="D41" s="236" t="s">
        <v>36</v>
      </c>
      <c r="E41" s="236">
        <v>3</v>
      </c>
      <c r="F41" s="254">
        <v>929.88</v>
      </c>
      <c r="G41" s="198"/>
    </row>
    <row r="42" spans="1:16" s="249" customFormat="1" ht="13.5" thickBot="1" x14ac:dyDescent="0.25">
      <c r="A42" s="160"/>
      <c r="B42" s="161"/>
      <c r="C42" s="203"/>
      <c r="D42" s="189"/>
      <c r="E42" s="190" t="s">
        <v>39</v>
      </c>
      <c r="F42" s="164">
        <f>SUM(F33:F41)</f>
        <v>5991.46</v>
      </c>
      <c r="G42" s="165"/>
      <c r="H42" s="174"/>
      <c r="I42" s="174"/>
      <c r="J42" s="174"/>
      <c r="K42" s="174"/>
      <c r="L42" s="174"/>
      <c r="M42" s="174"/>
      <c r="N42" s="174"/>
      <c r="O42" s="174"/>
      <c r="P42" s="174"/>
    </row>
    <row r="43" spans="1:16" s="249" customFormat="1" x14ac:dyDescent="0.2">
      <c r="A43" s="152"/>
      <c r="B43" s="259"/>
      <c r="C43" s="182" t="s">
        <v>45</v>
      </c>
      <c r="D43" s="257"/>
      <c r="E43" s="200"/>
      <c r="F43" s="201"/>
      <c r="G43" s="167"/>
      <c r="H43" s="174"/>
      <c r="I43" s="174"/>
      <c r="J43" s="174"/>
      <c r="K43" s="174"/>
      <c r="L43" s="174"/>
      <c r="M43" s="174"/>
      <c r="N43" s="174"/>
      <c r="O43" s="174"/>
      <c r="P43" s="174"/>
    </row>
    <row r="44" spans="1:16" s="249" customFormat="1" x14ac:dyDescent="0.2">
      <c r="A44" s="153"/>
      <c r="B44" s="241"/>
      <c r="C44" s="186" t="s">
        <v>40</v>
      </c>
      <c r="D44" s="255"/>
      <c r="E44" s="195"/>
      <c r="F44" s="202"/>
      <c r="G44" s="154"/>
      <c r="H44" s="174"/>
      <c r="I44" s="174"/>
      <c r="J44" s="174"/>
      <c r="K44" s="174"/>
      <c r="L44" s="174"/>
      <c r="M44" s="174"/>
      <c r="N44" s="174"/>
      <c r="O44" s="174"/>
      <c r="P44" s="174"/>
    </row>
    <row r="45" spans="1:16" s="249" customFormat="1" ht="18" customHeight="1" x14ac:dyDescent="0.2">
      <c r="A45" s="153"/>
      <c r="B45" s="260" t="s">
        <v>34</v>
      </c>
      <c r="C45" s="261" t="s">
        <v>56</v>
      </c>
      <c r="D45" s="262" t="s">
        <v>57</v>
      </c>
      <c r="E45" s="263">
        <v>2</v>
      </c>
      <c r="F45" s="264">
        <f>E45*G45</f>
        <v>3515</v>
      </c>
      <c r="G45" s="278">
        <v>1757.34</v>
      </c>
      <c r="H45" s="174"/>
      <c r="I45" s="174"/>
      <c r="J45" s="174"/>
      <c r="K45" s="174"/>
      <c r="L45" s="174"/>
      <c r="M45" s="174"/>
      <c r="N45" s="174"/>
      <c r="O45" s="174"/>
      <c r="P45" s="174"/>
    </row>
    <row r="46" spans="1:16" s="249" customFormat="1" x14ac:dyDescent="0.2">
      <c r="A46" s="153"/>
      <c r="B46" s="260" t="s">
        <v>37</v>
      </c>
      <c r="C46" s="265" t="s">
        <v>58</v>
      </c>
      <c r="D46" s="262" t="s">
        <v>36</v>
      </c>
      <c r="E46" s="263">
        <v>4</v>
      </c>
      <c r="F46" s="264">
        <f>E46*G46</f>
        <v>2054</v>
      </c>
      <c r="G46" s="278">
        <v>513.6</v>
      </c>
      <c r="H46" s="174"/>
      <c r="I46" s="174"/>
      <c r="J46" s="174"/>
      <c r="K46" s="174"/>
      <c r="L46" s="174"/>
      <c r="M46" s="174"/>
      <c r="N46" s="174"/>
      <c r="O46" s="174"/>
      <c r="P46" s="174"/>
    </row>
    <row r="47" spans="1:16" s="249" customFormat="1" ht="13.5" thickBot="1" x14ac:dyDescent="0.25">
      <c r="A47" s="160"/>
      <c r="B47" s="161"/>
      <c r="C47" s="203"/>
      <c r="D47" s="189"/>
      <c r="E47" s="190" t="s">
        <v>39</v>
      </c>
      <c r="F47" s="164">
        <f>SUM(F45:F46)</f>
        <v>5569</v>
      </c>
      <c r="G47" s="165"/>
      <c r="H47" s="174"/>
      <c r="I47" s="174"/>
      <c r="J47" s="174"/>
      <c r="K47" s="174"/>
      <c r="L47" s="174"/>
      <c r="M47" s="174"/>
      <c r="N47" s="174"/>
      <c r="O47" s="174"/>
      <c r="P47" s="174"/>
    </row>
    <row r="48" spans="1:16" s="249" customFormat="1" ht="13.5" thickBot="1" x14ac:dyDescent="0.25">
      <c r="A48" s="204"/>
      <c r="B48" s="205"/>
      <c r="C48" s="206"/>
      <c r="D48" s="205"/>
      <c r="E48" s="207" t="s">
        <v>46</v>
      </c>
      <c r="F48" s="208">
        <f>F7+F12+F23+F28+F31+F42+F47</f>
        <v>48793.22</v>
      </c>
      <c r="G48" s="209"/>
      <c r="H48" s="174"/>
      <c r="I48" s="174"/>
      <c r="J48" s="174"/>
      <c r="K48" s="174"/>
      <c r="L48" s="174"/>
      <c r="M48" s="174"/>
      <c r="N48" s="174"/>
      <c r="O48" s="174"/>
      <c r="P48" s="174"/>
    </row>
    <row r="49" spans="1:16" s="249" customFormat="1" x14ac:dyDescent="0.2">
      <c r="A49" s="138"/>
      <c r="B49" s="140"/>
      <c r="C49" s="139"/>
      <c r="D49" s="140"/>
      <c r="E49" s="242"/>
      <c r="F49" s="243"/>
      <c r="G49" s="244"/>
      <c r="H49" s="174"/>
      <c r="I49" s="174"/>
      <c r="J49" s="174"/>
      <c r="K49" s="174"/>
      <c r="L49" s="174"/>
      <c r="M49" s="174"/>
      <c r="N49" s="174"/>
      <c r="O49" s="174"/>
      <c r="P49" s="174"/>
    </row>
    <row r="50" spans="1:16" s="249" customFormat="1" x14ac:dyDescent="0.2">
      <c r="A50" s="216"/>
      <c r="B50" s="217" t="s">
        <v>21</v>
      </c>
      <c r="C50" s="218"/>
      <c r="D50" s="219" t="s">
        <v>23</v>
      </c>
      <c r="E50" s="219"/>
      <c r="F50" s="220"/>
      <c r="G50" s="221"/>
      <c r="H50" s="174"/>
      <c r="I50" s="174"/>
      <c r="J50" s="174"/>
      <c r="K50" s="174"/>
      <c r="L50" s="174"/>
      <c r="M50" s="174"/>
      <c r="N50" s="174"/>
      <c r="O50" s="174"/>
      <c r="P50" s="174"/>
    </row>
    <row r="51" spans="1:16" s="249" customFormat="1" x14ac:dyDescent="0.2">
      <c r="A51" s="216"/>
      <c r="B51" s="217"/>
      <c r="C51" s="218"/>
      <c r="D51" s="219"/>
      <c r="E51" s="219"/>
      <c r="F51" s="220"/>
      <c r="G51" s="221"/>
      <c r="H51" s="174"/>
      <c r="I51" s="174"/>
      <c r="J51" s="174"/>
      <c r="K51" s="174"/>
      <c r="L51" s="174"/>
      <c r="M51" s="174"/>
      <c r="N51" s="174"/>
      <c r="O51" s="174"/>
      <c r="P51" s="174"/>
    </row>
  </sheetData>
  <mergeCells count="13">
    <mergeCell ref="F19:F22"/>
    <mergeCell ref="B17:B22"/>
    <mergeCell ref="A1:G1"/>
    <mergeCell ref="F17:F18"/>
    <mergeCell ref="F15:F16"/>
    <mergeCell ref="B15:B16"/>
    <mergeCell ref="A2:G2"/>
    <mergeCell ref="A3:G3"/>
    <mergeCell ref="F33:F35"/>
    <mergeCell ref="B33:B35"/>
    <mergeCell ref="F36:F38"/>
    <mergeCell ref="B36:B38"/>
    <mergeCell ref="B39:B40"/>
  </mergeCells>
  <pageMargins left="0.19685039370078741" right="0" top="0" bottom="0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88б</vt:lpstr>
      <vt:lpstr>работы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otiz6</dc:creator>
  <cp:lastModifiedBy>Дом</cp:lastModifiedBy>
  <cp:lastPrinted>2017-01-31T06:52:48Z</cp:lastPrinted>
  <dcterms:created xsi:type="dcterms:W3CDTF">2010-11-29T02:37:01Z</dcterms:created>
  <dcterms:modified xsi:type="dcterms:W3CDTF">2017-01-31T06:56:43Z</dcterms:modified>
</cp:coreProperties>
</file>