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2а" sheetId="9" r:id="rId1"/>
    <sheet name="работы" sheetId="6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<sst xmlns="http://schemas.openxmlformats.org/spreadsheetml/2006/main" count="160" uniqueCount="105">
  <si>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</si>
  <si>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</si>
  <si>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</si>
  <si>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</si>
  <si>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</si>
  <si>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</si>
  <si>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</si>
  <si>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</si>
  <si>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</si>
  <si>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</si>
  <si>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</si>
  <si>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</si>
  <si>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</si>
  <si>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</si>
  <si>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</si>
  <si>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</si>
  <si>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</si>
  <si>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</si>
  <si>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</si>
  <si>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</si>
  <si>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</si>
  <si>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</si>
  <si>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</si>
  <si>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</si>
  <si>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</si>
  <si>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</si>
  <si>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</si>
  <si>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</si>
  <si>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</si>
  <si>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</si>
  <si>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</si>
  <si>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</si>
  <si>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</si>
  <si>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</si>
  <si>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июнь</t>
  </si>
  <si>
    <t>м2</t>
  </si>
  <si>
    <t>сентябрь</t>
  </si>
  <si>
    <t>Всего:</t>
  </si>
  <si>
    <t>Техническое обслуживание</t>
  </si>
  <si>
    <t>апрель</t>
  </si>
  <si>
    <t>шт</t>
  </si>
  <si>
    <t>Сантехнические работы</t>
  </si>
  <si>
    <t>март</t>
  </si>
  <si>
    <t>август</t>
  </si>
  <si>
    <t>Электротехнические работы</t>
  </si>
  <si>
    <t>май</t>
  </si>
  <si>
    <t>ИТОГО: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</si>
  <si>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</si>
  <si>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</si>
  <si>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</si>
  <si>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</si>
  <si>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</si>
  <si>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Энтузиастов, дом 12а</t>
  </si>
  <si>
    <t>за 2016г.</t>
  </si>
  <si>
    <r>
      <t xml:space="preserve">ул. Энтузиастов, д.12а-  </t>
    </r>
    <r>
      <rPr>
        <b/>
        <sz val="20"/>
        <color indexed="10"/>
        <rFont val="Arial Cyr"/>
        <family val="2"/>
      </rPr>
      <t>ООО "Статус 2"</t>
    </r>
  </si>
  <si>
    <t>Смена дверных приборов проушины.</t>
  </si>
  <si>
    <t>Укрепление проушин.</t>
  </si>
  <si>
    <t>Смена дверных приборов замки.</t>
  </si>
  <si>
    <t>Установка решеток жалюзийных .</t>
  </si>
  <si>
    <t>Ремонт слуховых окон плитами древесноволокнистыми твердыми 5 мм</t>
  </si>
  <si>
    <t>Зашивка стены плитами древесноволокнистыми твердыми 5 мм</t>
  </si>
  <si>
    <t>Смена стекол толщиной 2-3 мм на штапиках по замазке в деревянных переплетах при площади стекла до 0,25 м2</t>
  </si>
  <si>
    <t>Ремонт входной площадки крыльца ( м-ал б/у)</t>
  </si>
  <si>
    <t>Замена обрезной доски (м-ал б/у)</t>
  </si>
  <si>
    <t>0.3</t>
  </si>
  <si>
    <t>Устройство стоек из бруса (м-ал б/у)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</si>
  <si>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</si>
  <si>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</si>
  <si>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</si>
  <si>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</si>
  <si>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</si>
  <si>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</si>
  <si>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</si>
  <si>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июль</t>
  </si>
  <si>
    <t>январь</t>
  </si>
  <si>
    <t>Промывка, прочистка, отогрев систем ХВС, ГВС</t>
  </si>
  <si>
    <t>Заглушки для стальных труб</t>
  </si>
  <si>
    <t>Восстановление системы ТС</t>
  </si>
  <si>
    <t>м.п.</t>
  </si>
  <si>
    <t>м</t>
  </si>
  <si>
    <t>Установка заглушек ф15</t>
  </si>
  <si>
    <t>Ревизия задвижек с заменой набивки сальников</t>
  </si>
  <si>
    <t>Включение авт. выключателя</t>
  </si>
  <si>
    <t>Смена ламп</t>
  </si>
  <si>
    <t>Протяжка  контактов автоматов, пускателей, нулевых шин</t>
  </si>
  <si>
    <t>Восстановление энэргоподачи после пожара</t>
  </si>
  <si>
    <t>щит</t>
  </si>
  <si>
    <t>Демонтаж ящика силового</t>
  </si>
  <si>
    <t>Демонтаж кабеля</t>
  </si>
  <si>
    <t>Демонтаж автоматов</t>
  </si>
  <si>
    <t>Установка ящика силового</t>
  </si>
  <si>
    <t>Установка кабеля силового</t>
  </si>
  <si>
    <t>Монтаэ автоматов</t>
  </si>
  <si>
    <t>Замена ламп</t>
  </si>
  <si>
    <t>декабрь</t>
  </si>
  <si>
    <t>Прим-ие</t>
  </si>
  <si>
    <t xml:space="preserve">Установка заглушек диаметром трубовпроводов </t>
  </si>
  <si>
    <t xml:space="preserve">Огрунтовка металлических поверхностей за один раз грунтовкой 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</si>
  <si>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</si>
  <si>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</si>
  <si>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</si>
  <si>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</si>
  <si>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</si>
  <si>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Услуга организации начисления,сбора,распределения и перерасчета платежей</t>
  </si>
  <si>
    <t>О.А. Доброгорский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</si>
</sst>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3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9"/>
      <name val="Arial Cyr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b/>
      <i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top"/>
      <protection locked="0"/>
    </xf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7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35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27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7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0" fontId="14" fillId="0" borderId="8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0" fontId="0" fillId="4" borderId="0" xfId="0" applyFill="1"/>
    <xf numFmtId="0" fontId="14" fillId="4" borderId="8" xfId="0" applyFont="1" applyFill="1" applyBorder="1" applyAlignment="1">
      <alignment horizontal="center" vertical="center" textRotation="90" wrapText="1"/>
    </xf>
    <xf numFmtId="0" fontId="0" fillId="4" borderId="10" xfId="0" applyFill="1" applyBorder="1"/>
    <xf numFmtId="0" fontId="20" fillId="0" borderId="9" xfId="0" applyFont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center" textRotation="90" wrapText="1"/>
    </xf>
    <xf numFmtId="0" fontId="16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4" fontId="0" fillId="4" borderId="43" xfId="0" applyNumberForma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18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4" fontId="17" fillId="0" borderId="4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4" fontId="17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4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textRotation="90" wrapText="1"/>
    </xf>
    <xf numFmtId="0" fontId="16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0" fillId="4" borderId="4" xfId="0" applyNumberFormat="1" applyFill="1" applyBorder="1"/>
    <xf numFmtId="0" fontId="0" fillId="4" borderId="5" xfId="0" applyFill="1" applyBorder="1"/>
    <xf numFmtId="0" fontId="0" fillId="4" borderId="10" xfId="0" applyFill="1" applyBorder="1" applyAlignment="1">
      <alignment vertical="center"/>
    </xf>
    <xf numFmtId="0" fontId="20" fillId="0" borderId="9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0" fillId="0" borderId="26" xfId="0" applyBorder="1" applyAlignment="1">
      <alignment vertical="center"/>
    </xf>
    <xf numFmtId="4" fontId="21" fillId="3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45" xfId="0" applyFont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0" fillId="6" borderId="0" xfId="0" applyFill="1"/>
    <xf numFmtId="0" fontId="16" fillId="4" borderId="4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left" vertical="top" wrapText="1"/>
    </xf>
    <xf numFmtId="0" fontId="24" fillId="4" borderId="9" xfId="0" applyFont="1" applyFill="1" applyBorder="1" applyAlignment="1">
      <alignment horizontal="left" vertical="top" wrapText="1"/>
    </xf>
    <xf numFmtId="0" fontId="16" fillId="4" borderId="46" xfId="0" applyFont="1" applyFill="1" applyBorder="1" applyAlignment="1">
      <alignment vertical="center"/>
    </xf>
    <xf numFmtId="0" fontId="24" fillId="4" borderId="46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4" fontId="25" fillId="0" borderId="9" xfId="0" applyNumberFormat="1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/>
    </xf>
    <xf numFmtId="4" fontId="27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horizontal="center" vertical="top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4" fontId="27" fillId="4" borderId="14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horizontal="center" wrapText="1"/>
    </xf>
    <xf numFmtId="4" fontId="27" fillId="4" borderId="3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1" fillId="4" borderId="9" xfId="0" applyFont="1" applyFill="1" applyBorder="1" applyAlignment="1">
      <alignment vertical="top" wrapText="1"/>
    </xf>
    <xf numFmtId="0" fontId="31" fillId="4" borderId="9" xfId="0" applyFont="1" applyFill="1" applyBorder="1" applyAlignment="1">
      <alignment horizontal="center" vertical="top" wrapText="1"/>
    </xf>
    <xf numFmtId="0" fontId="30" fillId="4" borderId="45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horizontal="center" vertical="top" wrapText="1"/>
    </xf>
    <xf numFmtId="49" fontId="20" fillId="4" borderId="9" xfId="0" applyNumberFormat="1" applyFont="1" applyFill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top" wrapText="1"/>
    </xf>
    <xf numFmtId="0" fontId="29" fillId="4" borderId="9" xfId="0" applyFont="1" applyFill="1" applyBorder="1" applyAlignment="1">
      <alignment horizontal="left" vertical="center"/>
    </xf>
    <xf numFmtId="0" fontId="28" fillId="4" borderId="9" xfId="0" applyFont="1" applyFill="1" applyBorder="1" applyAlignment="1">
      <alignment horizontal="left" vertical="top" wrapText="1"/>
    </xf>
    <xf numFmtId="0" fontId="28" fillId="4" borderId="9" xfId="0" applyFont="1" applyFill="1" applyBorder="1" applyAlignment="1">
      <alignment horizontal="center" vertical="center"/>
    </xf>
    <xf numFmtId="168" fontId="28" fillId="4" borderId="9" xfId="0" applyNumberFormat="1" applyFont="1" applyFill="1" applyBorder="1" applyAlignment="1">
      <alignment vertical="center"/>
    </xf>
    <xf numFmtId="0" fontId="26" fillId="4" borderId="10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 wrapText="1"/>
    </xf>
    <xf numFmtId="4" fontId="27" fillId="4" borderId="9" xfId="0" applyNumberFormat="1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7" borderId="51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4" fontId="27" fillId="4" borderId="14" xfId="0" applyNumberFormat="1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/>
    </xf>
    <xf numFmtId="0" fontId="30" fillId="4" borderId="43" xfId="0" applyFont="1" applyFill="1" applyBorder="1" applyAlignment="1">
      <alignment horizontal="center" vertical="center"/>
    </xf>
    <xf numFmtId="4" fontId="32" fillId="4" borderId="14" xfId="0" applyNumberFormat="1" applyFont="1" applyFill="1" applyBorder="1" applyAlignment="1">
      <alignment horizontal="center" vertical="center"/>
    </xf>
    <xf numFmtId="4" fontId="32" fillId="4" borderId="39" xfId="0" applyNumberFormat="1" applyFont="1" applyFill="1" applyBorder="1" applyAlignment="1">
      <alignment horizontal="center" vertical="center"/>
    </xf>
    <xf numFmtId="4" fontId="32" fillId="4" borderId="43" xfId="0" applyNumberFormat="1" applyFont="1" applyFill="1" applyBorder="1" applyAlignment="1">
      <alignment horizontal="center" vertical="center"/>
    </xf>
    <xf numFmtId="4" fontId="27" fillId="4" borderId="43" xfId="0" applyNumberFormat="1" applyFont="1" applyFill="1" applyBorder="1" applyAlignment="1">
      <alignment horizontal="center" vertical="center"/>
    </xf>
    <xf numFmtId="4" fontId="26" fillId="4" borderId="14" xfId="0" applyNumberFormat="1" applyFont="1" applyFill="1" applyBorder="1" applyAlignment="1">
      <alignment horizontal="center" vertical="center"/>
    </xf>
    <xf numFmtId="4" fontId="26" fillId="4" borderId="39" xfId="0" applyNumberFormat="1" applyFont="1" applyFill="1" applyBorder="1" applyAlignment="1">
      <alignment horizontal="center" vertical="center"/>
    </xf>
    <xf numFmtId="4" fontId="26" fillId="4" borderId="43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39" xfId="0" applyFont="1" applyFill="1" applyBorder="1" applyAlignment="1">
      <alignment horizontal="left" vertical="center"/>
    </xf>
    <xf numFmtId="0" fontId="16" fillId="4" borderId="43" xfId="0" applyFont="1" applyFill="1" applyBorder="1" applyAlignment="1">
      <alignment horizontal="left" vertical="center"/>
    </xf>
    <xf numFmtId="4" fontId="27" fillId="0" borderId="14" xfId="0" applyNumberFormat="1" applyFont="1" applyFill="1" applyBorder="1" applyAlignment="1">
      <alignment horizontal="center" vertical="center"/>
    </xf>
    <xf numFmtId="4" fontId="27" fillId="0" borderId="4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6" fillId="4" borderId="9" xfId="0" applyNumberFormat="1" applyFont="1" applyFill="1" applyBorder="1" applyAlignment="1">
      <alignment horizontal="center" wrapText="1"/>
    </xf>
    <xf numFmtId="4" fontId="6" fillId="0" borderId="31" xfId="0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H50" sqref="H50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1" t="s">
        <v>47</v>
      </c>
      <c r="L2" s="231"/>
      <c r="M2" s="231"/>
      <c r="N2" s="231"/>
    </row>
    <row r="3" spans="11:14" ht="15.75">
      <c r="K3" s="231" t="s">
        <v>48</v>
      </c>
      <c r="L3" s="231"/>
      <c r="M3" s="231"/>
      <c r="N3" s="231"/>
    </row>
    <row r="4" spans="11:14" ht="15.75">
      <c r="K4" s="231" t="s">
        <v>49</v>
      </c>
      <c r="L4" s="231"/>
      <c r="M4" s="231"/>
      <c r="N4" s="231"/>
    </row>
    <row r="7" spans="1:15" s="3" customFormat="1" ht="15.75">
      <c r="A7" s="290" t="s">
        <v>98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ht="18.75">
      <c r="A8" s="291" t="s">
        <v>52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15" ht="19.5" thickBot="1">
      <c r="A9" s="4" t="s">
        <v>0</v>
      </c>
      <c r="B9" s="232"/>
      <c r="C9" s="232"/>
      <c r="E9" s="347">
        <v>773.2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5" customFormat="1" ht="14.25" customHeight="1">
      <c r="A10" s="292" t="s">
        <v>1</v>
      </c>
      <c r="B10" s="294" t="s">
        <v>2</v>
      </c>
      <c r="C10" s="297" t="s">
        <v>3</v>
      </c>
      <c r="D10" s="349" t="s">
        <v>103</v>
      </c>
      <c r="E10" s="297" t="s">
        <v>4</v>
      </c>
      <c r="F10" s="299" t="s">
        <v>5</v>
      </c>
      <c r="G10" s="301" t="s">
        <v>6</v>
      </c>
      <c r="H10" s="301"/>
      <c r="I10" s="301"/>
      <c r="J10" s="302"/>
      <c r="K10" s="299" t="s">
        <v>7</v>
      </c>
      <c r="L10" s="303" t="s">
        <v>6</v>
      </c>
      <c r="M10" s="303"/>
      <c r="N10" s="303"/>
      <c r="O10" s="304"/>
    </row>
    <row r="11" spans="1:15" s="5" customFormat="1" ht="37.5" customHeight="1">
      <c r="A11" s="293"/>
      <c r="B11" s="295"/>
      <c r="C11" s="298"/>
      <c r="D11" s="350"/>
      <c r="E11" s="298"/>
      <c r="F11" s="300"/>
      <c r="G11" s="305" t="s">
        <v>8</v>
      </c>
      <c r="H11" s="305" t="s">
        <v>9</v>
      </c>
      <c r="I11" s="305" t="s">
        <v>10</v>
      </c>
      <c r="J11" s="306" t="s">
        <v>11</v>
      </c>
      <c r="K11" s="300"/>
      <c r="L11" s="307" t="s">
        <v>24</v>
      </c>
      <c r="M11" s="305" t="s">
        <v>12</v>
      </c>
      <c r="N11" s="307" t="s">
        <v>25</v>
      </c>
      <c r="O11" s="306" t="s">
        <v>13</v>
      </c>
    </row>
    <row r="12" spans="1:15" s="5" customFormat="1" ht="44.25" customHeight="1" thickBot="1">
      <c r="A12" s="293"/>
      <c r="B12" s="296"/>
      <c r="C12" s="298"/>
      <c r="D12" s="351"/>
      <c r="E12" s="298"/>
      <c r="F12" s="300"/>
      <c r="G12" s="305"/>
      <c r="H12" s="305"/>
      <c r="I12" s="305"/>
      <c r="J12" s="306"/>
      <c r="K12" s="300"/>
      <c r="L12" s="307"/>
      <c r="M12" s="305"/>
      <c r="N12" s="307"/>
      <c r="O12" s="306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16.54</v>
      </c>
      <c r="G31" s="115">
        <v>8.25</v>
      </c>
      <c r="H31" s="116">
        <v>5.86</v>
      </c>
      <c r="I31" s="116">
        <v>2</v>
      </c>
      <c r="J31" s="116">
        <v>0.43</v>
      </c>
      <c r="K31" s="113">
        <f>L31+M31+N31+O31</f>
        <v>14.73</v>
      </c>
      <c r="L31" s="115">
        <v>2.12</v>
      </c>
      <c r="M31" s="116">
        <v>9.6</v>
      </c>
      <c r="N31" s="116">
        <v>0.35</v>
      </c>
      <c r="O31" s="117">
        <v>2.66</v>
      </c>
    </row>
    <row r="32" spans="1:15" ht="24.75" customHeight="1" thickBot="1">
      <c r="A32" s="16" t="s">
        <v>99</v>
      </c>
      <c r="B32" s="17">
        <v>1</v>
      </c>
      <c r="C32" s="80">
        <f>C31*E9*12</f>
        <v>302661.4</v>
      </c>
      <c r="D32" s="19">
        <f>D31*E9*11</f>
        <v>11482</v>
      </c>
      <c r="E32" s="63">
        <f>F32+K32</f>
        <v>290136</v>
      </c>
      <c r="F32" s="63">
        <f>G32+H32+I32+J32</f>
        <v>153465</v>
      </c>
      <c r="G32" s="81">
        <f>G31/C31*C32</f>
        <v>76547</v>
      </c>
      <c r="H32" s="22">
        <f>H31/C31*C32</f>
        <v>54371</v>
      </c>
      <c r="I32" s="22">
        <f>I31/C31*C32</f>
        <v>18557</v>
      </c>
      <c r="J32" s="23">
        <f>J31/C31*C32</f>
        <v>3990</v>
      </c>
      <c r="K32" s="134">
        <f>L32+M32+N32+O32</f>
        <v>136671</v>
      </c>
      <c r="L32" s="82">
        <f>L31/C31*C32</f>
        <v>19670</v>
      </c>
      <c r="M32" s="25">
        <f>M31/C31*C32</f>
        <v>89073</v>
      </c>
      <c r="N32" s="25">
        <f>N31/C31*C32</f>
        <v>3247</v>
      </c>
      <c r="O32" s="26">
        <f>O31/C31*C32</f>
        <v>24681</v>
      </c>
    </row>
    <row r="33" spans="1:15" ht="26.25" customHeight="1" thickBot="1">
      <c r="A33" s="126" t="s">
        <v>100</v>
      </c>
      <c r="B33" s="127">
        <f>(C33/C32)%*100</f>
        <v>0.7623</v>
      </c>
      <c r="C33" s="128">
        <v>230729.6</v>
      </c>
      <c r="D33" s="129">
        <f>D31/C31*C33</f>
        <v>9549</v>
      </c>
      <c r="E33" s="130">
        <f>F33+K33</f>
        <v>221180</v>
      </c>
      <c r="F33" s="130">
        <f>G33+H33+I33+J33</f>
        <v>116991</v>
      </c>
      <c r="G33" s="131">
        <f>G31/C31*C33</f>
        <v>58354</v>
      </c>
      <c r="H33" s="132">
        <f>H31/C31*C33</f>
        <v>41449</v>
      </c>
      <c r="I33" s="132">
        <f>I31/C31*C33</f>
        <v>14147</v>
      </c>
      <c r="J33" s="133">
        <f>J31/C31*C33</f>
        <v>3041</v>
      </c>
      <c r="K33" s="135">
        <f aca="true" t="shared" si="0" ref="K33:K35">L33+M33+N33+O33</f>
        <v>104189</v>
      </c>
      <c r="L33" s="131">
        <f>L31/C31*C33</f>
        <v>14995</v>
      </c>
      <c r="M33" s="132">
        <f>M31/C31*C33</f>
        <v>67903</v>
      </c>
      <c r="N33" s="132">
        <f>N31/C31*C33</f>
        <v>2476</v>
      </c>
      <c r="O33" s="133">
        <f>O31/C31*C33</f>
        <v>18815</v>
      </c>
    </row>
    <row r="34" spans="1:15" ht="34.5" customHeight="1" thickBot="1">
      <c r="A34" s="119" t="s">
        <v>101</v>
      </c>
      <c r="B34" s="120"/>
      <c r="C34" s="121">
        <f>D34+E34</f>
        <v>311616</v>
      </c>
      <c r="D34" s="122">
        <f>D32</f>
        <v>11482</v>
      </c>
      <c r="E34" s="121">
        <f>F34+K34</f>
        <v>300134</v>
      </c>
      <c r="F34" s="121">
        <f>G34+H34+I34+J34</f>
        <v>163463</v>
      </c>
      <c r="G34" s="123">
        <f>25122.61+2783.52</f>
        <v>27906</v>
      </c>
      <c r="H34" s="124">
        <f>21420.62+18811.96</f>
        <v>40233</v>
      </c>
      <c r="I34" s="124">
        <f>89754.56+5569</f>
        <v>95324</v>
      </c>
      <c r="J34" s="125"/>
      <c r="K34" s="136">
        <f t="shared" si="0"/>
        <v>136671</v>
      </c>
      <c r="L34" s="123">
        <f aca="true" t="shared" si="1" ref="L34:O34">L32</f>
        <v>19670</v>
      </c>
      <c r="M34" s="124">
        <f t="shared" si="1"/>
        <v>89073</v>
      </c>
      <c r="N34" s="124">
        <f t="shared" si="1"/>
        <v>3247</v>
      </c>
      <c r="O34" s="125">
        <f t="shared" si="1"/>
        <v>24681</v>
      </c>
    </row>
    <row r="35" spans="1:15" ht="27" customHeight="1" thickBot="1">
      <c r="A35" s="69" t="s">
        <v>15</v>
      </c>
      <c r="B35" s="70"/>
      <c r="C35" s="83">
        <f>C34-C33</f>
        <v>80886</v>
      </c>
      <c r="D35" s="40">
        <f>D34-D33</f>
        <v>1933</v>
      </c>
      <c r="E35" s="83">
        <f>F35+K35</f>
        <v>78954</v>
      </c>
      <c r="F35" s="83">
        <f>G35+H35+I35+J35</f>
        <v>46472</v>
      </c>
      <c r="G35" s="84">
        <f>G34-G33</f>
        <v>-30448</v>
      </c>
      <c r="H35" s="40">
        <f>H34-H33</f>
        <v>-1216</v>
      </c>
      <c r="I35" s="40">
        <f>I34-I33</f>
        <v>81177</v>
      </c>
      <c r="J35" s="72">
        <f>J34-J33</f>
        <v>-3041</v>
      </c>
      <c r="K35" s="348">
        <f t="shared" si="0"/>
        <v>32482</v>
      </c>
      <c r="L35" s="85">
        <f>L34-L33</f>
        <v>4675</v>
      </c>
      <c r="M35" s="86">
        <f aca="true" t="shared" si="2" ref="M35:O35">M34-M33</f>
        <v>21170</v>
      </c>
      <c r="N35" s="86">
        <f t="shared" si="2"/>
        <v>771</v>
      </c>
      <c r="O35" s="109">
        <f t="shared" si="2"/>
        <v>5866</v>
      </c>
    </row>
    <row r="36" spans="1:15" s="2" customFormat="1" ht="24.75" customHeight="1" thickBot="1">
      <c r="A36" s="308" t="s">
        <v>102</v>
      </c>
      <c r="B36" s="309"/>
      <c r="C36" s="309"/>
      <c r="D36" s="309"/>
      <c r="E36" s="310">
        <v>97026.67</v>
      </c>
      <c r="F36" s="311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12" t="s">
        <v>16</v>
      </c>
      <c r="B38" s="315" t="s">
        <v>17</v>
      </c>
      <c r="C38" s="318"/>
      <c r="D38" s="319"/>
      <c r="E38" s="318"/>
      <c r="F38" s="318"/>
      <c r="G38" s="320"/>
      <c r="H38" s="320"/>
      <c r="I38" s="320"/>
      <c r="J38" s="320"/>
      <c r="K38" s="318"/>
      <c r="L38" s="320"/>
      <c r="M38" s="320"/>
      <c r="N38" s="320"/>
      <c r="O38" s="320"/>
    </row>
    <row r="39" spans="1:15" s="2" customFormat="1" ht="12.75" customHeight="1" hidden="1">
      <c r="A39" s="313"/>
      <c r="B39" s="316"/>
      <c r="C39" s="318"/>
      <c r="D39" s="319"/>
      <c r="E39" s="318"/>
      <c r="F39" s="318"/>
      <c r="G39" s="319"/>
      <c r="H39" s="319"/>
      <c r="I39" s="319"/>
      <c r="J39" s="319"/>
      <c r="K39" s="318"/>
      <c r="L39" s="319"/>
      <c r="M39" s="319"/>
      <c r="N39" s="319"/>
      <c r="O39" s="319"/>
    </row>
    <row r="40" spans="1:15" s="89" customFormat="1" ht="60" customHeight="1" hidden="1">
      <c r="A40" s="314"/>
      <c r="B40" s="317"/>
      <c r="C40" s="318"/>
      <c r="D40" s="319"/>
      <c r="E40" s="318"/>
      <c r="F40" s="318"/>
      <c r="G40" s="319"/>
      <c r="H40" s="319"/>
      <c r="I40" s="319"/>
      <c r="J40" s="319"/>
      <c r="K40" s="318"/>
      <c r="L40" s="319"/>
      <c r="M40" s="319"/>
      <c r="N40" s="319"/>
      <c r="O40" s="319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104</v>
      </c>
      <c r="L50" s="110"/>
    </row>
    <row r="52" spans="2:8" ht="12.75">
      <c r="B52" s="1" t="s">
        <v>50</v>
      </c>
      <c r="H52" s="1" t="s">
        <v>51</v>
      </c>
    </row>
  </sheetData>
  <mergeCells count="38"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M11:M12"/>
    <mergeCell ref="N11:N12"/>
    <mergeCell ref="O11:O12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 topLeftCell="A28">
      <selection activeCell="F13" sqref="F13:F15"/>
    </sheetView>
  </sheetViews>
  <sheetFormatPr defaultColWidth="9.00390625" defaultRowHeight="12.75"/>
  <cols>
    <col min="1" max="1" width="6.25390625" style="225" customWidth="1"/>
    <col min="2" max="2" width="8.875" style="226" customWidth="1"/>
    <col min="3" max="3" width="51.75390625" style="227" customWidth="1"/>
    <col min="4" max="4" width="7.875" style="228" customWidth="1"/>
    <col min="5" max="5" width="10.00390625" style="228" customWidth="1"/>
    <col min="6" max="6" width="11.375" style="229" customWidth="1"/>
    <col min="7" max="7" width="9.125" style="230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24" s="236" customFormat="1" ht="15.75">
      <c r="A1" s="346" t="s">
        <v>26</v>
      </c>
      <c r="B1" s="346"/>
      <c r="C1" s="346"/>
      <c r="D1" s="346"/>
      <c r="E1" s="346"/>
      <c r="F1" s="346"/>
      <c r="G1" s="346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s="236" customFormat="1" ht="18.75" thickBot="1">
      <c r="A2" s="321" t="s">
        <v>53</v>
      </c>
      <c r="B2" s="321"/>
      <c r="C2" s="321"/>
      <c r="D2" s="321"/>
      <c r="E2" s="321"/>
      <c r="F2" s="321"/>
      <c r="G2" s="32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s="236" customFormat="1" ht="27" thickBot="1">
      <c r="A3" s="322" t="s">
        <v>54</v>
      </c>
      <c r="B3" s="323"/>
      <c r="C3" s="323"/>
      <c r="D3" s="323"/>
      <c r="E3" s="323"/>
      <c r="F3" s="323"/>
      <c r="G3" s="324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s="236" customFormat="1" ht="13.5" thickBot="1">
      <c r="A4" s="137" t="s">
        <v>27</v>
      </c>
      <c r="B4" s="138" t="s">
        <v>28</v>
      </c>
      <c r="C4" s="139" t="s">
        <v>29</v>
      </c>
      <c r="D4" s="140" t="s">
        <v>30</v>
      </c>
      <c r="E4" s="141" t="s">
        <v>31</v>
      </c>
      <c r="F4" s="142" t="s">
        <v>32</v>
      </c>
      <c r="G4" s="143" t="s">
        <v>95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236" customFormat="1" ht="12.75">
      <c r="A5" s="144"/>
      <c r="B5" s="145"/>
      <c r="C5" s="146" t="s">
        <v>33</v>
      </c>
      <c r="D5" s="141"/>
      <c r="E5" s="141"/>
      <c r="F5" s="147"/>
      <c r="G5" s="14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7" s="168" customFormat="1" ht="12.75">
      <c r="A6" s="165"/>
      <c r="B6" s="329" t="s">
        <v>34</v>
      </c>
      <c r="C6" s="274" t="s">
        <v>57</v>
      </c>
      <c r="D6" s="275" t="s">
        <v>40</v>
      </c>
      <c r="E6" s="275">
        <v>2</v>
      </c>
      <c r="F6" s="336">
        <v>18157.04</v>
      </c>
      <c r="G6" s="253"/>
    </row>
    <row r="7" spans="1:7" s="168" customFormat="1" ht="12.75">
      <c r="A7" s="165"/>
      <c r="B7" s="330"/>
      <c r="C7" s="274" t="s">
        <v>55</v>
      </c>
      <c r="D7" s="275" t="s">
        <v>40</v>
      </c>
      <c r="E7" s="275">
        <v>1</v>
      </c>
      <c r="F7" s="337"/>
      <c r="G7" s="253"/>
    </row>
    <row r="8" spans="1:7" s="168" customFormat="1" ht="22.5">
      <c r="A8" s="165"/>
      <c r="B8" s="330"/>
      <c r="C8" s="274" t="s">
        <v>59</v>
      </c>
      <c r="D8" s="275" t="s">
        <v>35</v>
      </c>
      <c r="E8" s="275">
        <v>1.24</v>
      </c>
      <c r="F8" s="337"/>
      <c r="G8" s="253"/>
    </row>
    <row r="9" spans="1:7" s="168" customFormat="1" ht="12.75">
      <c r="A9" s="165"/>
      <c r="B9" s="330"/>
      <c r="C9" s="274" t="s">
        <v>56</v>
      </c>
      <c r="D9" s="275" t="s">
        <v>40</v>
      </c>
      <c r="E9" s="275">
        <v>4</v>
      </c>
      <c r="F9" s="337"/>
      <c r="G9" s="253"/>
    </row>
    <row r="10" spans="1:7" s="168" customFormat="1" ht="22.5">
      <c r="A10" s="165"/>
      <c r="B10" s="330"/>
      <c r="C10" s="274" t="s">
        <v>60</v>
      </c>
      <c r="D10" s="275" t="s">
        <v>35</v>
      </c>
      <c r="E10" s="275">
        <v>1.8</v>
      </c>
      <c r="F10" s="337"/>
      <c r="G10" s="253"/>
    </row>
    <row r="11" spans="1:7" s="168" customFormat="1" ht="33.75">
      <c r="A11" s="165"/>
      <c r="B11" s="330"/>
      <c r="C11" s="274" t="s">
        <v>61</v>
      </c>
      <c r="D11" s="275" t="s">
        <v>35</v>
      </c>
      <c r="E11" s="275">
        <v>2.9</v>
      </c>
      <c r="F11" s="337"/>
      <c r="G11" s="253"/>
    </row>
    <row r="12" spans="1:7" s="168" customFormat="1" ht="12.75">
      <c r="A12" s="165"/>
      <c r="B12" s="331"/>
      <c r="C12" s="274" t="s">
        <v>58</v>
      </c>
      <c r="D12" s="275" t="s">
        <v>40</v>
      </c>
      <c r="E12" s="275">
        <v>1</v>
      </c>
      <c r="F12" s="338"/>
      <c r="G12" s="253"/>
    </row>
    <row r="13" spans="1:7" s="168" customFormat="1" ht="12.75">
      <c r="A13" s="165"/>
      <c r="B13" s="276" t="s">
        <v>36</v>
      </c>
      <c r="C13" s="277" t="s">
        <v>62</v>
      </c>
      <c r="D13" s="278"/>
      <c r="E13" s="279"/>
      <c r="F13" s="332">
        <v>2815.66</v>
      </c>
      <c r="G13" s="253"/>
    </row>
    <row r="14" spans="1:7" s="168" customFormat="1" ht="12.75">
      <c r="A14" s="165"/>
      <c r="B14" s="276"/>
      <c r="C14" s="277" t="s">
        <v>63</v>
      </c>
      <c r="D14" s="278" t="s">
        <v>35</v>
      </c>
      <c r="E14" s="279" t="s">
        <v>64</v>
      </c>
      <c r="F14" s="333"/>
      <c r="G14" s="253"/>
    </row>
    <row r="15" spans="1:7" s="168" customFormat="1" ht="12.75">
      <c r="A15" s="165"/>
      <c r="B15" s="276"/>
      <c r="C15" s="277" t="s">
        <v>65</v>
      </c>
      <c r="D15" s="278"/>
      <c r="E15" s="279"/>
      <c r="F15" s="334"/>
      <c r="G15" s="253"/>
    </row>
    <row r="16" spans="1:7" s="168" customFormat="1" ht="12.75">
      <c r="A16" s="165"/>
      <c r="B16" s="329" t="s">
        <v>94</v>
      </c>
      <c r="C16" s="274" t="s">
        <v>57</v>
      </c>
      <c r="D16" s="275" t="s">
        <v>40</v>
      </c>
      <c r="E16" s="275">
        <v>1</v>
      </c>
      <c r="F16" s="336">
        <v>4149.91</v>
      </c>
      <c r="G16" s="253"/>
    </row>
    <row r="17" spans="1:7" s="168" customFormat="1" ht="12.75">
      <c r="A17" s="165"/>
      <c r="B17" s="330"/>
      <c r="C17" s="274" t="s">
        <v>55</v>
      </c>
      <c r="D17" s="275" t="s">
        <v>40</v>
      </c>
      <c r="E17" s="275">
        <v>2</v>
      </c>
      <c r="F17" s="337"/>
      <c r="G17" s="253"/>
    </row>
    <row r="18" spans="1:7" s="168" customFormat="1" ht="22.5" customHeight="1">
      <c r="A18" s="165"/>
      <c r="B18" s="331"/>
      <c r="C18" s="274" t="s">
        <v>61</v>
      </c>
      <c r="D18" s="275" t="s">
        <v>35</v>
      </c>
      <c r="E18" s="280">
        <v>0.5</v>
      </c>
      <c r="F18" s="337"/>
      <c r="G18" s="253"/>
    </row>
    <row r="19" spans="1:7" ht="13.5" thickBot="1">
      <c r="A19" s="152"/>
      <c r="B19" s="153"/>
      <c r="C19" s="154"/>
      <c r="D19" s="155"/>
      <c r="E19" s="156" t="s">
        <v>37</v>
      </c>
      <c r="F19" s="157">
        <f>SUM(F6:F18)</f>
        <v>25122.61</v>
      </c>
      <c r="G19" s="158"/>
    </row>
    <row r="20" spans="1:7" ht="15.75">
      <c r="A20" s="149"/>
      <c r="B20" s="233"/>
      <c r="C20" s="179" t="s">
        <v>38</v>
      </c>
      <c r="D20" s="151"/>
      <c r="E20" s="150"/>
      <c r="F20" s="234"/>
      <c r="G20" s="163"/>
    </row>
    <row r="21" spans="1:7" s="168" customFormat="1" ht="12.75">
      <c r="A21" s="165"/>
      <c r="B21" s="289" t="s">
        <v>45</v>
      </c>
      <c r="C21" s="242" t="s">
        <v>66</v>
      </c>
      <c r="D21" s="287" t="s">
        <v>35</v>
      </c>
      <c r="E21" s="287">
        <v>773.2</v>
      </c>
      <c r="F21" s="288">
        <f>E21*1.8</f>
        <v>1391.76</v>
      </c>
      <c r="G21" s="285">
        <v>1.8</v>
      </c>
    </row>
    <row r="22" spans="1:7" s="168" customFormat="1" ht="25.5">
      <c r="A22" s="165"/>
      <c r="B22" s="289" t="s">
        <v>43</v>
      </c>
      <c r="C22" s="243" t="s">
        <v>67</v>
      </c>
      <c r="D22" s="287" t="s">
        <v>35</v>
      </c>
      <c r="E22" s="287">
        <v>773.2</v>
      </c>
      <c r="F22" s="288">
        <f>E22*1.8</f>
        <v>1391.76</v>
      </c>
      <c r="G22" s="285">
        <v>1.8</v>
      </c>
    </row>
    <row r="23" spans="1:7" ht="13.5" thickBot="1">
      <c r="A23" s="208"/>
      <c r="B23" s="239"/>
      <c r="C23" s="214"/>
      <c r="D23" s="191"/>
      <c r="E23" s="206" t="s">
        <v>37</v>
      </c>
      <c r="F23" s="157">
        <f>SUM(F21:F22)</f>
        <v>2783.52</v>
      </c>
      <c r="G23" s="209"/>
    </row>
    <row r="24" spans="1:7" ht="12.75">
      <c r="A24" s="215"/>
      <c r="B24" s="216"/>
      <c r="C24" s="188" t="s">
        <v>41</v>
      </c>
      <c r="D24" s="217"/>
      <c r="E24" s="217"/>
      <c r="F24" s="218"/>
      <c r="G24" s="219"/>
    </row>
    <row r="25" spans="1:7" ht="12.75">
      <c r="A25" s="169"/>
      <c r="B25" s="341" t="s">
        <v>74</v>
      </c>
      <c r="C25" s="254" t="s">
        <v>75</v>
      </c>
      <c r="D25" s="255" t="s">
        <v>79</v>
      </c>
      <c r="E25" s="255">
        <v>10</v>
      </c>
      <c r="F25" s="328">
        <v>11958.07</v>
      </c>
      <c r="G25" s="170"/>
    </row>
    <row r="26" spans="1:7" ht="14.25" customHeight="1">
      <c r="A26" s="169"/>
      <c r="B26" s="342"/>
      <c r="C26" s="256" t="s">
        <v>96</v>
      </c>
      <c r="D26" s="255" t="s">
        <v>79</v>
      </c>
      <c r="E26" s="255">
        <v>10</v>
      </c>
      <c r="F26" s="326"/>
      <c r="G26" s="170"/>
    </row>
    <row r="27" spans="1:7" ht="12.75">
      <c r="A27" s="169"/>
      <c r="B27" s="343"/>
      <c r="C27" s="257" t="s">
        <v>76</v>
      </c>
      <c r="D27" s="258" t="s">
        <v>40</v>
      </c>
      <c r="E27" s="258">
        <v>1</v>
      </c>
      <c r="F27" s="327"/>
      <c r="G27" s="170"/>
    </row>
    <row r="28" spans="1:7" ht="12.75">
      <c r="A28" s="169"/>
      <c r="B28" s="238" t="s">
        <v>42</v>
      </c>
      <c r="C28" s="259" t="s">
        <v>77</v>
      </c>
      <c r="D28" s="260" t="s">
        <v>78</v>
      </c>
      <c r="E28" s="260">
        <v>20</v>
      </c>
      <c r="F28" s="261">
        <v>483.87</v>
      </c>
      <c r="G28" s="220"/>
    </row>
    <row r="29" spans="1:7" ht="12.75">
      <c r="A29" s="169"/>
      <c r="B29" s="238" t="s">
        <v>45</v>
      </c>
      <c r="C29" s="257" t="s">
        <v>80</v>
      </c>
      <c r="D29" s="258" t="s">
        <v>40</v>
      </c>
      <c r="E29" s="258">
        <v>3</v>
      </c>
      <c r="F29" s="262">
        <v>3086.82</v>
      </c>
      <c r="G29" s="220"/>
    </row>
    <row r="30" spans="1:7" ht="15" customHeight="1">
      <c r="A30" s="169"/>
      <c r="B30" s="341" t="s">
        <v>43</v>
      </c>
      <c r="C30" s="263" t="s">
        <v>97</v>
      </c>
      <c r="D30" s="258" t="s">
        <v>35</v>
      </c>
      <c r="E30" s="258">
        <v>2.512</v>
      </c>
      <c r="F30" s="344">
        <v>5891.86</v>
      </c>
      <c r="G30" s="220"/>
    </row>
    <row r="31" spans="1:7" ht="12.75">
      <c r="A31" s="169"/>
      <c r="B31" s="343"/>
      <c r="C31" s="257" t="s">
        <v>81</v>
      </c>
      <c r="D31" s="258" t="s">
        <v>40</v>
      </c>
      <c r="E31" s="258">
        <v>3</v>
      </c>
      <c r="F31" s="345"/>
      <c r="G31" s="220"/>
    </row>
    <row r="32" spans="1:7" ht="13.5" thickBot="1">
      <c r="A32" s="172"/>
      <c r="B32" s="173"/>
      <c r="C32" s="174"/>
      <c r="D32" s="175"/>
      <c r="E32" s="156" t="s">
        <v>37</v>
      </c>
      <c r="F32" s="157">
        <f>SUM(F25:F31)</f>
        <v>21420.62</v>
      </c>
      <c r="G32" s="176"/>
    </row>
    <row r="33" spans="1:9" ht="12.75">
      <c r="A33" s="165"/>
      <c r="B33" s="237"/>
      <c r="C33" s="166" t="s">
        <v>41</v>
      </c>
      <c r="D33" s="167"/>
      <c r="E33" s="167"/>
      <c r="F33" s="177"/>
      <c r="G33" s="178"/>
      <c r="I33" s="159">
        <f>F37+F32</f>
        <v>40232.58</v>
      </c>
    </row>
    <row r="34" spans="1:7" ht="12.75">
      <c r="A34" s="165"/>
      <c r="B34" s="237"/>
      <c r="C34" s="179" t="s">
        <v>38</v>
      </c>
      <c r="D34" s="180"/>
      <c r="E34" s="180"/>
      <c r="F34" s="181"/>
      <c r="G34" s="178"/>
    </row>
    <row r="35" spans="1:7" s="168" customFormat="1" ht="25.5">
      <c r="A35" s="165"/>
      <c r="B35" s="244" t="s">
        <v>45</v>
      </c>
      <c r="C35" s="245" t="s">
        <v>71</v>
      </c>
      <c r="D35" s="246" t="s">
        <v>35</v>
      </c>
      <c r="E35" s="246">
        <v>773.2</v>
      </c>
      <c r="F35" s="247">
        <f>E35*G35</f>
        <v>417.53</v>
      </c>
      <c r="G35" s="251">
        <v>0.54</v>
      </c>
    </row>
    <row r="36" spans="1:7" s="168" customFormat="1" ht="39" customHeight="1">
      <c r="A36" s="165"/>
      <c r="B36" s="244" t="s">
        <v>43</v>
      </c>
      <c r="C36" s="248" t="s">
        <v>72</v>
      </c>
      <c r="D36" s="249" t="s">
        <v>35</v>
      </c>
      <c r="E36" s="249">
        <v>773.2</v>
      </c>
      <c r="F36" s="250">
        <f>E36*G36</f>
        <v>18394.43</v>
      </c>
      <c r="G36" s="251">
        <v>23.79</v>
      </c>
    </row>
    <row r="37" spans="1:7" ht="13.5" thickBot="1">
      <c r="A37" s="152"/>
      <c r="B37" s="153"/>
      <c r="C37" s="222"/>
      <c r="D37" s="212"/>
      <c r="E37" s="213" t="s">
        <v>37</v>
      </c>
      <c r="F37" s="157">
        <f>SUM(F35:F36)</f>
        <v>18811.96</v>
      </c>
      <c r="G37" s="223"/>
    </row>
    <row r="38" spans="1:7" ht="12.75">
      <c r="A38" s="144"/>
      <c r="B38" s="183"/>
      <c r="C38" s="184" t="s">
        <v>44</v>
      </c>
      <c r="D38" s="185"/>
      <c r="E38" s="185"/>
      <c r="F38" s="186"/>
      <c r="G38" s="161"/>
    </row>
    <row r="39" spans="1:7" ht="12.75">
      <c r="A39" s="160"/>
      <c r="B39" s="272" t="s">
        <v>42</v>
      </c>
      <c r="C39" s="221" t="s">
        <v>82</v>
      </c>
      <c r="D39" s="171" t="s">
        <v>40</v>
      </c>
      <c r="E39" s="171">
        <v>3</v>
      </c>
      <c r="F39" s="252">
        <v>1489.97</v>
      </c>
      <c r="G39" s="162"/>
    </row>
    <row r="40" spans="1:7" ht="12.75">
      <c r="A40" s="160"/>
      <c r="B40" s="339" t="s">
        <v>39</v>
      </c>
      <c r="C40" s="264" t="s">
        <v>83</v>
      </c>
      <c r="D40" s="265" t="s">
        <v>40</v>
      </c>
      <c r="E40" s="265">
        <v>4</v>
      </c>
      <c r="F40" s="328">
        <v>1196.71</v>
      </c>
      <c r="G40" s="162"/>
    </row>
    <row r="41" spans="1:7" ht="12.75">
      <c r="A41" s="160"/>
      <c r="B41" s="340"/>
      <c r="C41" s="221" t="s">
        <v>84</v>
      </c>
      <c r="D41" s="265" t="s">
        <v>40</v>
      </c>
      <c r="E41" s="265">
        <v>2</v>
      </c>
      <c r="F41" s="335"/>
      <c r="G41" s="162"/>
    </row>
    <row r="42" spans="1:7" ht="12.75">
      <c r="A42" s="160"/>
      <c r="B42" s="273" t="s">
        <v>73</v>
      </c>
      <c r="C42" s="266" t="s">
        <v>85</v>
      </c>
      <c r="D42" s="267" t="s">
        <v>86</v>
      </c>
      <c r="E42" s="267">
        <v>1</v>
      </c>
      <c r="F42" s="268">
        <v>39637.87</v>
      </c>
      <c r="G42" s="162"/>
    </row>
    <row r="43" spans="1:7" ht="12.75">
      <c r="A43" s="208"/>
      <c r="B43" s="325" t="s">
        <v>43</v>
      </c>
      <c r="C43" s="266" t="s">
        <v>87</v>
      </c>
      <c r="D43" s="267" t="s">
        <v>40</v>
      </c>
      <c r="E43" s="267">
        <v>1</v>
      </c>
      <c r="F43" s="328">
        <v>45958.3</v>
      </c>
      <c r="G43" s="162"/>
    </row>
    <row r="44" spans="1:7" ht="12.75">
      <c r="A44" s="208"/>
      <c r="B44" s="326"/>
      <c r="C44" s="266" t="s">
        <v>88</v>
      </c>
      <c r="D44" s="267" t="s">
        <v>79</v>
      </c>
      <c r="E44" s="267">
        <v>10</v>
      </c>
      <c r="F44" s="326"/>
      <c r="G44" s="162"/>
    </row>
    <row r="45" spans="1:7" ht="12.75">
      <c r="A45" s="208"/>
      <c r="B45" s="326"/>
      <c r="C45" s="266" t="s">
        <v>89</v>
      </c>
      <c r="D45" s="267" t="s">
        <v>40</v>
      </c>
      <c r="E45" s="267">
        <v>1</v>
      </c>
      <c r="F45" s="326"/>
      <c r="G45" s="162"/>
    </row>
    <row r="46" spans="1:7" ht="12.75">
      <c r="A46" s="208"/>
      <c r="B46" s="326"/>
      <c r="C46" s="266" t="s">
        <v>90</v>
      </c>
      <c r="D46" s="267" t="s">
        <v>40</v>
      </c>
      <c r="E46" s="267">
        <v>1</v>
      </c>
      <c r="F46" s="326"/>
      <c r="G46" s="162"/>
    </row>
    <row r="47" spans="1:7" ht="12.75">
      <c r="A47" s="208"/>
      <c r="B47" s="326"/>
      <c r="C47" s="266" t="s">
        <v>91</v>
      </c>
      <c r="D47" s="267" t="s">
        <v>79</v>
      </c>
      <c r="E47" s="267">
        <v>10</v>
      </c>
      <c r="F47" s="326"/>
      <c r="G47" s="162"/>
    </row>
    <row r="48" spans="1:7" ht="12.75">
      <c r="A48" s="208"/>
      <c r="B48" s="327"/>
      <c r="C48" s="269" t="s">
        <v>92</v>
      </c>
      <c r="D48" s="270" t="s">
        <v>40</v>
      </c>
      <c r="E48" s="270">
        <v>1</v>
      </c>
      <c r="F48" s="327"/>
      <c r="G48" s="162"/>
    </row>
    <row r="49" spans="1:7" ht="12.75">
      <c r="A49" s="208"/>
      <c r="B49" s="273" t="s">
        <v>36</v>
      </c>
      <c r="C49" s="269" t="s">
        <v>93</v>
      </c>
      <c r="D49" s="270" t="s">
        <v>40</v>
      </c>
      <c r="E49" s="270">
        <v>6</v>
      </c>
      <c r="F49" s="271">
        <v>1471.71</v>
      </c>
      <c r="G49" s="162"/>
    </row>
    <row r="50" spans="1:7" ht="15.75" thickBot="1">
      <c r="A50" s="152"/>
      <c r="B50" s="153"/>
      <c r="C50" s="187"/>
      <c r="D50" s="164"/>
      <c r="E50" s="182" t="s">
        <v>37</v>
      </c>
      <c r="F50" s="224">
        <f>SUM(F39:F49)</f>
        <v>89754.56</v>
      </c>
      <c r="G50" s="158"/>
    </row>
    <row r="51" spans="1:7" ht="12.75">
      <c r="A51" s="149"/>
      <c r="B51" s="241"/>
      <c r="C51" s="166" t="s">
        <v>44</v>
      </c>
      <c r="D51" s="240"/>
      <c r="E51" s="189"/>
      <c r="F51" s="190"/>
      <c r="G51" s="207"/>
    </row>
    <row r="52" spans="1:7" ht="12.75">
      <c r="A52" s="160"/>
      <c r="B52" s="235"/>
      <c r="C52" s="179" t="s">
        <v>38</v>
      </c>
      <c r="D52" s="191"/>
      <c r="E52" s="192"/>
      <c r="F52" s="193"/>
      <c r="G52" s="161"/>
    </row>
    <row r="53" spans="1:7" s="168" customFormat="1" ht="12.75">
      <c r="A53" s="169"/>
      <c r="B53" s="281" t="s">
        <v>45</v>
      </c>
      <c r="C53" s="282" t="s">
        <v>68</v>
      </c>
      <c r="D53" s="260" t="s">
        <v>69</v>
      </c>
      <c r="E53" s="283">
        <v>2</v>
      </c>
      <c r="F53" s="284">
        <f>E53*G53</f>
        <v>3515</v>
      </c>
      <c r="G53" s="285">
        <v>1757.34</v>
      </c>
    </row>
    <row r="54" spans="1:7" s="168" customFormat="1" ht="12.75">
      <c r="A54" s="169"/>
      <c r="B54" s="281" t="s">
        <v>43</v>
      </c>
      <c r="C54" s="286" t="s">
        <v>70</v>
      </c>
      <c r="D54" s="260" t="s">
        <v>40</v>
      </c>
      <c r="E54" s="283">
        <v>4</v>
      </c>
      <c r="F54" s="284">
        <f>E54*G54</f>
        <v>2054</v>
      </c>
      <c r="G54" s="285">
        <v>513.6</v>
      </c>
    </row>
    <row r="55" spans="1:7" ht="13.5" thickBot="1">
      <c r="A55" s="152"/>
      <c r="B55" s="210"/>
      <c r="C55" s="211"/>
      <c r="D55" s="212"/>
      <c r="E55" s="213" t="s">
        <v>37</v>
      </c>
      <c r="F55" s="157">
        <f>SUM(F53:F54)</f>
        <v>5569</v>
      </c>
      <c r="G55" s="158"/>
    </row>
    <row r="56" spans="1:7" ht="13.5" thickBot="1">
      <c r="A56" s="194"/>
      <c r="B56" s="195"/>
      <c r="C56" s="196"/>
      <c r="D56" s="195"/>
      <c r="E56" s="197" t="s">
        <v>46</v>
      </c>
      <c r="F56" s="198">
        <f>F55+F50+F37+F32+F23+F19</f>
        <v>163462.27</v>
      </c>
      <c r="G56" s="199"/>
    </row>
    <row r="58" spans="1:7" ht="12.75">
      <c r="A58" s="200"/>
      <c r="B58" s="201" t="s">
        <v>21</v>
      </c>
      <c r="C58" s="202"/>
      <c r="D58" s="203" t="s">
        <v>23</v>
      </c>
      <c r="E58" s="203"/>
      <c r="F58" s="204"/>
      <c r="G58" s="205"/>
    </row>
    <row r="59" spans="1:7" ht="12.75">
      <c r="A59" s="200"/>
      <c r="B59" s="201"/>
      <c r="C59" s="202"/>
      <c r="D59" s="203"/>
      <c r="E59" s="203"/>
      <c r="F59" s="204"/>
      <c r="G59" s="205"/>
    </row>
  </sheetData>
  <mergeCells count="16">
    <mergeCell ref="A1:G1"/>
    <mergeCell ref="A2:G2"/>
    <mergeCell ref="A3:G3"/>
    <mergeCell ref="B43:B48"/>
    <mergeCell ref="F43:F48"/>
    <mergeCell ref="B6:B12"/>
    <mergeCell ref="F13:F15"/>
    <mergeCell ref="F40:F41"/>
    <mergeCell ref="F6:F12"/>
    <mergeCell ref="B16:B18"/>
    <mergeCell ref="F16:F18"/>
    <mergeCell ref="B40:B41"/>
    <mergeCell ref="B25:B27"/>
    <mergeCell ref="F25:F27"/>
    <mergeCell ref="F30:F31"/>
    <mergeCell ref="B30:B31"/>
  </mergeCells>
  <printOptions/>
  <pageMargins left="0.11811023622047245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2017-01-30T04:23:45Z</cp:lastPrinted>
  <dcterms:created xsi:type="dcterms:W3CDTF">2010-11-29T02:37:01Z</dcterms:created>
  <dcterms:modified xsi:type="dcterms:W3CDTF">2017-01-30T04:35:58Z</dcterms:modified>
  <cp:category/>
  <cp:version/>
  <cp:contentType/>
  <cp:contentStatus/>
</cp:coreProperties>
</file>