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Сумма" sheetId="1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<sst xmlns="http://schemas.openxmlformats.org/spreadsheetml/2006/main" count="127" uniqueCount="90">
  <si>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</si>
  <si>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</si>
  <si>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</si>
  <si>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</si>
  <si>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</si>
  <si>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</si>
  <si>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</si>
  <si>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</si>
  <si>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</si>
  <si>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</si>
  <si>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</si>
  <si>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</si>
  <si>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</si>
  <si>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</si>
  <si>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</si>
  <si>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</si>
  <si>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</si>
  <si>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</si>
  <si>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</si>
  <si>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</si>
  <si>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</si>
  <si>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</si>
  <si>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</si>
  <si>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</si>
  <si>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</si>
  <si>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</si>
  <si>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</si>
  <si>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</si>
  <si>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</si>
  <si>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</si>
  <si>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</si>
  <si>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</si>
  <si>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</si>
  <si>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</si>
  <si>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</si>
  <si>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</si>
  <si>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Содержание общего имущества</t>
  </si>
  <si>
    <t>Требование пожарной безопасности</t>
  </si>
  <si>
    <t>Улица Ямальская, дом 3А</t>
  </si>
  <si>
    <t>Главный энергетик</t>
  </si>
  <si>
    <t xml:space="preserve">Перечень выполненных работ </t>
  </si>
  <si>
    <r>
      <t xml:space="preserve">ул. Ямальская, д.3А -  </t>
    </r>
    <r>
      <rPr>
        <b/>
        <sz val="20"/>
        <color indexed="10"/>
        <rFont val="Arial Cyr"/>
        <family val="2"/>
      </rPr>
      <t>ООО "Статус 2"</t>
    </r>
  </si>
  <si>
    <t>Примечание</t>
  </si>
  <si>
    <t>шт</t>
  </si>
  <si>
    <t>Техническое обслуживание</t>
  </si>
  <si>
    <t>май</t>
  </si>
  <si>
    <t>м2</t>
  </si>
  <si>
    <t>м.п.</t>
  </si>
  <si>
    <t>сентябрь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</si>
  <si>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</si>
  <si>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</si>
  <si>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</si>
  <si>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</si>
  <si>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</si>
  <si>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О.А. Доброгорский</t>
  </si>
  <si>
    <t>Отчет Управляющей компании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</si>
  <si>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</si>
  <si>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</si>
  <si>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</si>
  <si>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  ЖКУ
на 01.01.2017г. составляет:</t>
  </si>
  <si>
    <t>за 2016г.</t>
  </si>
  <si>
    <t>Осмотр, проверка исправности, работоспособности системы водоснабжения, отопления, водоотведения</t>
  </si>
  <si>
    <t>август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</si>
  <si>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</si>
  <si>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</si>
  <si>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</si>
  <si>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</si>
  <si>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Покраска мусорных контейнеров</t>
  </si>
  <si>
    <t>шт/м2</t>
  </si>
  <si>
    <t>3/16,8</t>
  </si>
  <si>
    <t>июнь</t>
  </si>
  <si>
    <t>Промывка,прочистка трубопровода ГВС.</t>
  </si>
  <si>
    <t>м</t>
  </si>
  <si>
    <t>январь</t>
  </si>
  <si>
    <t>Прочистили канализацию ф100</t>
  </si>
  <si>
    <t>март</t>
  </si>
  <si>
    <t>Огрунтовка металлических поверхностей за один раз грунтовкой ГФ-021</t>
  </si>
  <si>
    <t xml:space="preserve">Замена лампы ЛОН  Е -27 </t>
  </si>
  <si>
    <t>Замена трасформаторов тока</t>
  </si>
  <si>
    <t>Замена ламп</t>
  </si>
  <si>
    <t>Укрепления сайдинга на фасаде</t>
  </si>
  <si>
    <t>м п</t>
  </si>
  <si>
    <t>0.6</t>
  </si>
  <si>
    <t>Смена дверных приборов доводчик.</t>
  </si>
  <si>
    <t>Замена ламп энергосберегающих ЛОН Е27 40W</t>
  </si>
  <si>
    <t>ноябрь</t>
  </si>
  <si>
    <t>Замена ламп энергосберегающих Космос Е27 20W</t>
  </si>
  <si>
    <t>Установка замка на приямок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</si>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</sst>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"/>
  </numFmts>
  <fonts count="3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i/>
      <sz val="10"/>
      <name val="Arial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sz val="8"/>
      <color theme="1"/>
      <name val="Verdana"/>
      <family val="2"/>
    </font>
    <font>
      <sz val="10"/>
      <color theme="1"/>
      <name val="Times New Roman"/>
      <family val="1"/>
    </font>
    <font>
      <sz val="9"/>
      <name val="Times New Roman"/>
      <family val="1"/>
    </font>
    <font>
      <sz val="12"/>
      <name val="Arial Cyr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i/>
      <sz val="10"/>
      <name val="Arial Cyr"/>
      <family val="2"/>
    </font>
    <font>
      <b/>
      <i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9" fontId="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6" xfId="0" applyFont="1" applyBorder="1" applyAlignment="1">
      <alignment vertical="center" wrapText="1"/>
    </xf>
    <xf numFmtId="9" fontId="9" fillId="0" borderId="6" xfId="0" applyNumberFormat="1" applyFont="1" applyBorder="1" applyAlignment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5" fontId="12" fillId="0" borderId="6" xfId="0" applyNumberFormat="1" applyFont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166" fontId="12" fillId="0" borderId="9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9" fontId="9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165" fontId="12" fillId="0" borderId="11" xfId="0" applyNumberFormat="1" applyFont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166" fontId="10" fillId="0" borderId="13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10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165" fontId="10" fillId="0" borderId="23" xfId="0" applyNumberFormat="1" applyFont="1" applyFill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6" fontId="10" fillId="0" borderId="23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8" fontId="10" fillId="0" borderId="6" xfId="0" applyNumberFormat="1" applyFont="1" applyFill="1" applyBorder="1" applyAlignment="1">
      <alignment horizontal="center" vertical="center"/>
    </xf>
    <xf numFmtId="165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9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left" vertical="center" wrapText="1"/>
    </xf>
    <xf numFmtId="3" fontId="10" fillId="0" borderId="29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left" vertical="center" wrapText="1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 wrapText="1"/>
    </xf>
    <xf numFmtId="1" fontId="12" fillId="0" borderId="3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10" fillId="3" borderId="11" xfId="0" applyFont="1" applyFill="1" applyBorder="1" applyAlignment="1">
      <alignment vertical="center" wrapText="1"/>
    </xf>
    <xf numFmtId="9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center" vertical="center"/>
    </xf>
    <xf numFmtId="165" fontId="12" fillId="3" borderId="35" xfId="0" applyNumberFormat="1" applyFont="1" applyFill="1" applyBorder="1" applyAlignment="1">
      <alignment horizontal="center" vertical="center"/>
    </xf>
    <xf numFmtId="165" fontId="12" fillId="3" borderId="24" xfId="0" applyNumberFormat="1" applyFont="1" applyFill="1" applyBorder="1" applyAlignment="1">
      <alignment horizontal="center" vertical="center"/>
    </xf>
    <xf numFmtId="165" fontId="12" fillId="3" borderId="25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10" fontId="9" fillId="5" borderId="6" xfId="0" applyNumberFormat="1" applyFont="1" applyFill="1" applyBorder="1" applyAlignment="1">
      <alignment horizontal="center" vertical="center"/>
    </xf>
    <xf numFmtId="168" fontId="10" fillId="5" borderId="6" xfId="0" applyNumberFormat="1" applyFont="1" applyFill="1" applyBorder="1" applyAlignment="1">
      <alignment horizontal="center" vertical="center"/>
    </xf>
    <xf numFmtId="165" fontId="12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12" fillId="5" borderId="27" xfId="0" applyNumberFormat="1" applyFont="1" applyFill="1" applyBorder="1" applyAlignment="1">
      <alignment horizontal="center" vertical="center"/>
    </xf>
    <xf numFmtId="165" fontId="12" fillId="5" borderId="9" xfId="0" applyNumberFormat="1" applyFont="1" applyFill="1" applyBorder="1" applyAlignment="1">
      <alignment horizontal="center" vertical="center"/>
    </xf>
    <xf numFmtId="165" fontId="12" fillId="5" borderId="10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167" fontId="5" fillId="0" borderId="3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/>
    </xf>
    <xf numFmtId="167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67" fontId="16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167" fontId="16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5" fillId="4" borderId="8" xfId="0" applyFont="1" applyFill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/>
    <xf numFmtId="0" fontId="0" fillId="4" borderId="10" xfId="0" applyFill="1" applyBorder="1"/>
    <xf numFmtId="0" fontId="0" fillId="4" borderId="0" xfId="0" applyFill="1"/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167" fontId="16" fillId="3" borderId="24" xfId="0" applyNumberFormat="1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5" fillId="4" borderId="38" xfId="0" applyFont="1" applyFill="1" applyBorder="1" applyAlignment="1">
      <alignment horizontal="center" vertical="center" textRotation="90" wrapText="1"/>
    </xf>
    <xf numFmtId="0" fontId="16" fillId="4" borderId="39" xfId="0" applyFont="1" applyFill="1" applyBorder="1" applyAlignment="1">
      <alignment horizontal="center" wrapText="1"/>
    </xf>
    <xf numFmtId="0" fontId="0" fillId="4" borderId="39" xfId="0" applyFill="1" applyBorder="1" applyAlignment="1">
      <alignment horizontal="center" vertical="center"/>
    </xf>
    <xf numFmtId="167" fontId="0" fillId="4" borderId="39" xfId="0" applyNumberFormat="1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67" fontId="0" fillId="0" borderId="39" xfId="0" applyNumberFormat="1" applyBorder="1" applyAlignment="1">
      <alignment vertical="center"/>
    </xf>
    <xf numFmtId="0" fontId="20" fillId="0" borderId="9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 wrapText="1"/>
    </xf>
    <xf numFmtId="4" fontId="16" fillId="3" borderId="24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/>
    </xf>
    <xf numFmtId="167" fontId="16" fillId="0" borderId="42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6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3" fillId="0" borderId="0" xfId="0" applyFont="1" applyAlignment="1">
      <alignment horizontal="left"/>
    </xf>
    <xf numFmtId="2" fontId="3" fillId="0" borderId="0" xfId="0" applyNumberFormat="1" applyFont="1"/>
    <xf numFmtId="0" fontId="0" fillId="0" borderId="39" xfId="0" applyBorder="1" applyAlignment="1">
      <alignment horizontal="center" vertical="center"/>
    </xf>
    <xf numFmtId="167" fontId="0" fillId="0" borderId="42" xfId="0" applyNumberFormat="1" applyBorder="1" applyAlignment="1">
      <alignment vertical="center"/>
    </xf>
    <xf numFmtId="0" fontId="24" fillId="4" borderId="4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7" fontId="1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wrapText="1"/>
    </xf>
    <xf numFmtId="0" fontId="25" fillId="2" borderId="39" xfId="0" applyFont="1" applyFill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vertical="top" wrapText="1"/>
    </xf>
    <xf numFmtId="0" fontId="26" fillId="0" borderId="9" xfId="0" applyFont="1" applyBorder="1" applyAlignment="1">
      <alignment horizontal="right" vertical="top" wrapText="1"/>
    </xf>
    <xf numFmtId="0" fontId="0" fillId="0" borderId="9" xfId="0" applyBorder="1"/>
    <xf numFmtId="0" fontId="27" fillId="0" borderId="9" xfId="0" applyNumberFormat="1" applyFont="1" applyBorder="1" applyAlignment="1">
      <alignment vertical="top" wrapText="1"/>
    </xf>
    <xf numFmtId="0" fontId="3" fillId="4" borderId="9" xfId="0" applyNumberFormat="1" applyFont="1" applyFill="1" applyBorder="1" applyAlignment="1">
      <alignment horizontal="center" vertical="top" wrapText="1"/>
    </xf>
    <xf numFmtId="0" fontId="28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center"/>
    </xf>
    <xf numFmtId="4" fontId="20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/>
    <xf numFmtId="0" fontId="30" fillId="0" borderId="9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/>
    </xf>
    <xf numFmtId="0" fontId="20" fillId="4" borderId="9" xfId="0" applyFont="1" applyFill="1" applyBorder="1" applyAlignment="1">
      <alignment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top" wrapText="1"/>
    </xf>
    <xf numFmtId="0" fontId="31" fillId="0" borderId="9" xfId="0" applyFont="1" applyBorder="1"/>
    <xf numFmtId="0" fontId="31" fillId="0" borderId="9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3" fillId="4" borderId="44" xfId="0" applyFont="1" applyFill="1" applyBorder="1" applyAlignment="1">
      <alignment horizontal="left" vertical="top" wrapText="1"/>
    </xf>
    <xf numFmtId="0" fontId="24" fillId="4" borderId="9" xfId="0" applyFont="1" applyFill="1" applyBorder="1" applyAlignment="1">
      <alignment horizontal="left" vertical="top" wrapText="1"/>
    </xf>
    <xf numFmtId="4" fontId="3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" fontId="22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27" xfId="0" applyBorder="1" applyAlignment="1">
      <alignment horizontal="right"/>
    </xf>
    <xf numFmtId="4" fontId="2" fillId="0" borderId="9" xfId="0" applyNumberFormat="1" applyFont="1" applyBorder="1" applyAlignment="1">
      <alignment horizontal="right" vertical="center"/>
    </xf>
    <xf numFmtId="0" fontId="32" fillId="0" borderId="39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39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32" fillId="4" borderId="9" xfId="0" applyFont="1" applyFill="1" applyBorder="1" applyAlignment="1">
      <alignment horizontal="left" vertical="center"/>
    </xf>
    <xf numFmtId="0" fontId="21" fillId="4" borderId="44" xfId="0" applyFont="1" applyFill="1" applyBorder="1" applyAlignment="1">
      <alignment horizontal="left" vertical="center"/>
    </xf>
    <xf numFmtId="0" fontId="32" fillId="4" borderId="24" xfId="0" applyFont="1" applyFill="1" applyBorder="1" applyAlignment="1">
      <alignment horizontal="left" vertical="center"/>
    </xf>
    <xf numFmtId="0" fontId="32" fillId="4" borderId="39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0" xfId="0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9" fillId="0" borderId="4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" fontId="9" fillId="0" borderId="47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0" fillId="2" borderId="6" xfId="0" applyNumberFormat="1" applyFont="1" applyFill="1" applyBorder="1" applyAlignment="1" applyProtection="1">
      <alignment horizontal="left" vertical="center" wrapText="1"/>
      <protection locked="0"/>
    </xf>
    <xf numFmtId="1" fontId="10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textRotation="90" wrapText="1"/>
      <protection locked="0"/>
    </xf>
    <xf numFmtId="0" fontId="10" fillId="0" borderId="50" xfId="0" applyFont="1" applyFill="1" applyBorder="1" applyAlignment="1" applyProtection="1">
      <alignment horizontal="center" vertical="center" textRotation="90" wrapText="1"/>
      <protection locked="0"/>
    </xf>
    <xf numFmtId="0" fontId="10" fillId="0" borderId="29" xfId="0" applyFont="1" applyFill="1" applyBorder="1" applyAlignment="1" applyProtection="1">
      <alignment horizontal="center" vertical="center" textRotation="90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/>
    </xf>
    <xf numFmtId="4" fontId="31" fillId="0" borderId="3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left" vertical="center"/>
    </xf>
    <xf numFmtId="4" fontId="0" fillId="0" borderId="14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6" borderId="46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0" fontId="17" fillId="6" borderId="4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tabSelected="1" workbookViewId="0" topLeftCell="A1">
      <selection activeCell="L53" sqref="L53"/>
    </sheetView>
  </sheetViews>
  <sheetFormatPr defaultColWidth="9.00390625" defaultRowHeight="12.75"/>
  <cols>
    <col min="1" max="1" width="20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1" t="s">
        <v>49</v>
      </c>
      <c r="L2" s="231"/>
      <c r="M2" s="231"/>
      <c r="N2" s="231"/>
    </row>
    <row r="3" spans="11:14" ht="15.75">
      <c r="K3" s="231" t="s">
        <v>50</v>
      </c>
      <c r="L3" s="231"/>
      <c r="M3" s="231"/>
      <c r="N3" s="231"/>
    </row>
    <row r="4" spans="11:14" ht="15.75">
      <c r="K4" s="231" t="s">
        <v>51</v>
      </c>
      <c r="L4" s="231"/>
      <c r="M4" s="231"/>
      <c r="N4" s="231"/>
    </row>
    <row r="7" spans="1:15" s="3" customFormat="1" ht="15.75">
      <c r="A7" s="320" t="s">
        <v>55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1:15" ht="18.75">
      <c r="A8" s="321" t="s">
        <v>38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</row>
    <row r="9" spans="1:15" ht="19.5" thickBot="1">
      <c r="A9" s="5" t="s">
        <v>0</v>
      </c>
      <c r="B9" s="4"/>
      <c r="C9" s="4"/>
      <c r="E9" s="6">
        <v>1504.1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22" t="s">
        <v>1</v>
      </c>
      <c r="B10" s="324" t="s">
        <v>2</v>
      </c>
      <c r="C10" s="327" t="s">
        <v>3</v>
      </c>
      <c r="D10" s="329" t="s">
        <v>4</v>
      </c>
      <c r="E10" s="327" t="s">
        <v>5</v>
      </c>
      <c r="F10" s="331" t="s">
        <v>6</v>
      </c>
      <c r="G10" s="333" t="s">
        <v>7</v>
      </c>
      <c r="H10" s="333"/>
      <c r="I10" s="333"/>
      <c r="J10" s="334"/>
      <c r="K10" s="331" t="s">
        <v>8</v>
      </c>
      <c r="L10" s="335" t="s">
        <v>7</v>
      </c>
      <c r="M10" s="335"/>
      <c r="N10" s="335"/>
      <c r="O10" s="336"/>
    </row>
    <row r="11" spans="1:15" s="7" customFormat="1" ht="37.5" customHeight="1">
      <c r="A11" s="323"/>
      <c r="B11" s="325"/>
      <c r="C11" s="328"/>
      <c r="D11" s="330"/>
      <c r="E11" s="328"/>
      <c r="F11" s="332"/>
      <c r="G11" s="337" t="s">
        <v>9</v>
      </c>
      <c r="H11" s="337" t="s">
        <v>10</v>
      </c>
      <c r="I11" s="337" t="s">
        <v>11</v>
      </c>
      <c r="J11" s="339" t="s">
        <v>12</v>
      </c>
      <c r="K11" s="332"/>
      <c r="L11" s="338" t="s">
        <v>36</v>
      </c>
      <c r="M11" s="337" t="s">
        <v>13</v>
      </c>
      <c r="N11" s="338" t="s">
        <v>37</v>
      </c>
      <c r="O11" s="339" t="s">
        <v>14</v>
      </c>
    </row>
    <row r="12" spans="1:15" s="7" customFormat="1" ht="44.25" customHeight="1">
      <c r="A12" s="323"/>
      <c r="B12" s="326"/>
      <c r="C12" s="328"/>
      <c r="D12" s="330"/>
      <c r="E12" s="328"/>
      <c r="F12" s="332"/>
      <c r="G12" s="337"/>
      <c r="H12" s="337"/>
      <c r="I12" s="337"/>
      <c r="J12" s="339"/>
      <c r="K12" s="332"/>
      <c r="L12" s="338"/>
      <c r="M12" s="337"/>
      <c r="N12" s="338"/>
      <c r="O12" s="339"/>
    </row>
    <row r="13" spans="1:15" s="17" customFormat="1" ht="14.25" customHeight="1" hidden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t="12.7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t="12.7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t="12.7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customHeight="1" hidden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t="12.7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t="12.7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t="12.7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t="12.7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t="12.7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customHeight="1" hidden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3" customFormat="1" ht="18" customHeight="1" thickBot="1">
      <c r="A31" s="116" t="s">
        <v>15</v>
      </c>
      <c r="B31" s="117"/>
      <c r="C31" s="118">
        <f>D31+E31</f>
        <v>27.8</v>
      </c>
      <c r="D31" s="119">
        <v>3.66</v>
      </c>
      <c r="E31" s="118">
        <f>F31+K31</f>
        <v>24.14</v>
      </c>
      <c r="F31" s="118">
        <f>G31+H31+I31+J31</f>
        <v>9.54</v>
      </c>
      <c r="G31" s="120">
        <v>4.74</v>
      </c>
      <c r="H31" s="121">
        <v>2.56</v>
      </c>
      <c r="I31" s="121">
        <v>0.99</v>
      </c>
      <c r="J31" s="121">
        <v>1.25</v>
      </c>
      <c r="K31" s="118">
        <f>L31+M31+N31+O31</f>
        <v>14.6</v>
      </c>
      <c r="L31" s="120">
        <v>2.12</v>
      </c>
      <c r="M31" s="121">
        <v>9.47</v>
      </c>
      <c r="N31" s="121">
        <v>0.35</v>
      </c>
      <c r="O31" s="122">
        <v>2.66</v>
      </c>
    </row>
    <row r="32" spans="1:15" ht="24.75" customHeight="1" thickBot="1">
      <c r="A32" s="18" t="s">
        <v>56</v>
      </c>
      <c r="B32" s="19">
        <v>1</v>
      </c>
      <c r="C32" s="82">
        <f>C31*E9*12</f>
        <v>501767.8</v>
      </c>
      <c r="D32" s="21">
        <f>D31*E9*12</f>
        <v>66060</v>
      </c>
      <c r="E32" s="65">
        <f>F32+K32</f>
        <v>435708</v>
      </c>
      <c r="F32" s="65">
        <f>G32+H32+I32+J32</f>
        <v>172190</v>
      </c>
      <c r="G32" s="83">
        <f>G31/C31*C32</f>
        <v>85553</v>
      </c>
      <c r="H32" s="24">
        <f>H31/C31*C32</f>
        <v>46206</v>
      </c>
      <c r="I32" s="24">
        <f>I31/C31*C32</f>
        <v>17869</v>
      </c>
      <c r="J32" s="25">
        <f>J31/C31*C32</f>
        <v>22562</v>
      </c>
      <c r="K32" s="139">
        <f>L32+M32+N32+O32</f>
        <v>263518</v>
      </c>
      <c r="L32" s="84">
        <f>L31/C31*C32</f>
        <v>38264</v>
      </c>
      <c r="M32" s="27">
        <f>M31/C31*C32</f>
        <v>170926</v>
      </c>
      <c r="N32" s="27">
        <f>N31/C31*C32</f>
        <v>6317</v>
      </c>
      <c r="O32" s="28">
        <f>O31/C31*C32</f>
        <v>48011</v>
      </c>
    </row>
    <row r="33" spans="1:15" ht="26.25" customHeight="1" thickBot="1">
      <c r="A33" s="131" t="s">
        <v>57</v>
      </c>
      <c r="B33" s="132">
        <f>(C33/C32)%*100</f>
        <v>0.9527</v>
      </c>
      <c r="C33" s="133">
        <v>478054.8</v>
      </c>
      <c r="D33" s="134">
        <f>D31/C31*C33</f>
        <v>62938</v>
      </c>
      <c r="E33" s="135">
        <f>F33+K33</f>
        <v>415116</v>
      </c>
      <c r="F33" s="135">
        <f>G33+H33+I33+J33</f>
        <v>164051</v>
      </c>
      <c r="G33" s="136">
        <f>G31/C31*C33</f>
        <v>81510</v>
      </c>
      <c r="H33" s="137">
        <f>H31/C31*C33</f>
        <v>44022</v>
      </c>
      <c r="I33" s="137">
        <f>I31/C31*C33</f>
        <v>17024</v>
      </c>
      <c r="J33" s="138">
        <f>J31/C31*C33</f>
        <v>21495</v>
      </c>
      <c r="K33" s="140">
        <f aca="true" t="shared" si="0" ref="K33:K35">L33+M33+N33+O33</f>
        <v>251065</v>
      </c>
      <c r="L33" s="136">
        <f>L31/C31*C33</f>
        <v>36456</v>
      </c>
      <c r="M33" s="137">
        <f>M31/C31*C33</f>
        <v>162848</v>
      </c>
      <c r="N33" s="137">
        <f>N31/C31*C33</f>
        <v>6019</v>
      </c>
      <c r="O33" s="138">
        <f>O31/C31*C33</f>
        <v>45742</v>
      </c>
    </row>
    <row r="34" spans="1:15" ht="34.5" customHeight="1" thickBot="1">
      <c r="A34" s="124" t="s">
        <v>58</v>
      </c>
      <c r="B34" s="125"/>
      <c r="C34" s="126">
        <f>D34+E34</f>
        <v>416525</v>
      </c>
      <c r="D34" s="127">
        <f>D32</f>
        <v>66060</v>
      </c>
      <c r="E34" s="126">
        <f>F34+K34</f>
        <v>350465</v>
      </c>
      <c r="F34" s="126">
        <f>G34+H34+I34+J34</f>
        <v>86947</v>
      </c>
      <c r="G34" s="128">
        <f>5415+1754</f>
        <v>7169</v>
      </c>
      <c r="H34" s="129">
        <v>50330</v>
      </c>
      <c r="I34" s="129">
        <f>9894+17857</f>
        <v>27751</v>
      </c>
      <c r="J34" s="130">
        <v>1697</v>
      </c>
      <c r="K34" s="141">
        <f t="shared" si="0"/>
        <v>263518</v>
      </c>
      <c r="L34" s="128">
        <f aca="true" t="shared" si="1" ref="L34:O34">L32</f>
        <v>38264</v>
      </c>
      <c r="M34" s="129">
        <f t="shared" si="1"/>
        <v>170926</v>
      </c>
      <c r="N34" s="129">
        <f t="shared" si="1"/>
        <v>6317</v>
      </c>
      <c r="O34" s="130">
        <f t="shared" si="1"/>
        <v>48011</v>
      </c>
    </row>
    <row r="35" spans="1:15" ht="33" customHeight="1" thickBot="1">
      <c r="A35" s="71" t="s">
        <v>16</v>
      </c>
      <c r="B35" s="72"/>
      <c r="C35" s="85">
        <f>C34-C33</f>
        <v>-61530</v>
      </c>
      <c r="D35" s="42">
        <f>D34-D33</f>
        <v>3122</v>
      </c>
      <c r="E35" s="85">
        <f>F35+K35</f>
        <v>-64651</v>
      </c>
      <c r="F35" s="85">
        <f>G35+H35+I35+J35</f>
        <v>-77104</v>
      </c>
      <c r="G35" s="86">
        <f>G34-G33</f>
        <v>-74341</v>
      </c>
      <c r="H35" s="42">
        <f>H34-H33</f>
        <v>6308</v>
      </c>
      <c r="I35" s="42">
        <f>I34-I33</f>
        <v>10727</v>
      </c>
      <c r="J35" s="74">
        <f>J34-J33</f>
        <v>-19798</v>
      </c>
      <c r="K35" s="143">
        <f t="shared" si="0"/>
        <v>12453</v>
      </c>
      <c r="L35" s="87">
        <f>L34-L33</f>
        <v>1808</v>
      </c>
      <c r="M35" s="88">
        <f aca="true" t="shared" si="2" ref="M35:O35">M34-M33</f>
        <v>8078</v>
      </c>
      <c r="N35" s="88">
        <f t="shared" si="2"/>
        <v>298</v>
      </c>
      <c r="O35" s="111">
        <f t="shared" si="2"/>
        <v>2269</v>
      </c>
    </row>
    <row r="36" spans="1:15" s="2" customFormat="1" ht="24" customHeight="1" thickBot="1">
      <c r="A36" s="307" t="s">
        <v>59</v>
      </c>
      <c r="B36" s="308"/>
      <c r="C36" s="308"/>
      <c r="D36" s="308"/>
      <c r="E36" s="309">
        <v>388793.52</v>
      </c>
      <c r="F36" s="310"/>
      <c r="G36" s="78"/>
      <c r="H36" s="78"/>
      <c r="I36" s="78"/>
      <c r="J36" s="78"/>
      <c r="K36" s="89"/>
      <c r="L36" s="78"/>
      <c r="M36" s="78"/>
      <c r="N36" s="78"/>
      <c r="O36" s="78"/>
    </row>
    <row r="37" spans="1:15" s="2" customFormat="1" ht="24" customHeight="1">
      <c r="A37" s="298"/>
      <c r="B37" s="298"/>
      <c r="C37" s="298"/>
      <c r="D37" s="298"/>
      <c r="E37" s="299"/>
      <c r="F37" s="299"/>
      <c r="G37" s="78"/>
      <c r="H37" s="78"/>
      <c r="I37" s="78"/>
      <c r="J37" s="78"/>
      <c r="K37" s="89"/>
      <c r="L37" s="78"/>
      <c r="M37" s="78"/>
      <c r="N37" s="78"/>
      <c r="O37" s="78"/>
    </row>
    <row r="38" ht="12.75">
      <c r="D38" s="90"/>
    </row>
    <row r="39" spans="1:15" s="2" customFormat="1" ht="12.75" hidden="1">
      <c r="A39" s="313" t="s">
        <v>17</v>
      </c>
      <c r="B39" s="316" t="s">
        <v>18</v>
      </c>
      <c r="C39" s="311"/>
      <c r="D39" s="319"/>
      <c r="E39" s="311"/>
      <c r="F39" s="311"/>
      <c r="G39" s="312"/>
      <c r="H39" s="312"/>
      <c r="I39" s="312"/>
      <c r="J39" s="312"/>
      <c r="K39" s="311"/>
      <c r="L39" s="312"/>
      <c r="M39" s="312"/>
      <c r="N39" s="312"/>
      <c r="O39" s="312"/>
    </row>
    <row r="40" spans="1:15" s="2" customFormat="1" ht="12.75" customHeight="1" hidden="1">
      <c r="A40" s="314"/>
      <c r="B40" s="317"/>
      <c r="C40" s="311"/>
      <c r="D40" s="319"/>
      <c r="E40" s="311"/>
      <c r="F40" s="311"/>
      <c r="G40" s="319"/>
      <c r="H40" s="319"/>
      <c r="I40" s="319"/>
      <c r="J40" s="319"/>
      <c r="K40" s="311"/>
      <c r="L40" s="319"/>
      <c r="M40" s="319"/>
      <c r="N40" s="319"/>
      <c r="O40" s="319"/>
    </row>
    <row r="41" spans="1:15" s="91" customFormat="1" ht="60" customHeight="1" hidden="1">
      <c r="A41" s="315"/>
      <c r="B41" s="318"/>
      <c r="C41" s="311"/>
      <c r="D41" s="319"/>
      <c r="E41" s="311"/>
      <c r="F41" s="311"/>
      <c r="G41" s="319"/>
      <c r="H41" s="319"/>
      <c r="I41" s="319"/>
      <c r="J41" s="319"/>
      <c r="K41" s="311"/>
      <c r="L41" s="319"/>
      <c r="M41" s="319"/>
      <c r="N41" s="319"/>
      <c r="O41" s="319"/>
    </row>
    <row r="42" spans="1:15" ht="12.75" hidden="1">
      <c r="A42" s="92" t="s">
        <v>15</v>
      </c>
      <c r="B42" s="93">
        <f>2.2</f>
        <v>2.2</v>
      </c>
      <c r="C42" s="94"/>
      <c r="D42" s="95"/>
      <c r="E42" s="96"/>
      <c r="F42" s="97"/>
      <c r="G42" s="97"/>
      <c r="H42" s="97"/>
      <c r="I42" s="97"/>
      <c r="J42" s="97"/>
      <c r="K42" s="96"/>
      <c r="L42" s="97"/>
      <c r="M42" s="97"/>
      <c r="N42" s="97"/>
      <c r="O42" s="97"/>
    </row>
    <row r="43" spans="1:15" s="91" customFormat="1" ht="31.5" hidden="1">
      <c r="A43" s="98" t="s">
        <v>19</v>
      </c>
      <c r="B43" s="99">
        <f>'[1]8 марта,8,10,12'!$G$272</f>
        <v>47995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3" t="s">
        <v>20</v>
      </c>
      <c r="B44" s="104">
        <f>'[1]8 марта,8,10,12'!$K$272</f>
        <v>33417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31.5" hidden="1">
      <c r="A45" s="105" t="s">
        <v>21</v>
      </c>
      <c r="B45" s="106">
        <f>B43</f>
        <v>47995</v>
      </c>
      <c r="C45" s="100"/>
      <c r="D45" s="101"/>
      <c r="E45" s="53"/>
      <c r="F45" s="53"/>
      <c r="G45" s="101"/>
      <c r="H45" s="101"/>
      <c r="I45" s="101"/>
      <c r="J45" s="101"/>
      <c r="K45" s="102"/>
      <c r="L45" s="101"/>
      <c r="M45" s="101"/>
      <c r="N45" s="101"/>
      <c r="O45" s="101"/>
    </row>
    <row r="46" spans="1:15" s="2" customFormat="1" ht="32.25" hidden="1" thickBot="1">
      <c r="A46" s="107" t="s">
        <v>16</v>
      </c>
      <c r="B46" s="108">
        <f>B45-B44</f>
        <v>14578</v>
      </c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 s="2" customFormat="1" ht="18.75" customHeight="1" hidden="1">
      <c r="A47" s="110"/>
      <c r="B47" s="54"/>
      <c r="C47" s="109"/>
      <c r="D47" s="54"/>
      <c r="E47" s="53"/>
      <c r="F47" s="53"/>
      <c r="G47" s="54"/>
      <c r="H47" s="54"/>
      <c r="I47" s="54"/>
      <c r="J47" s="54"/>
      <c r="K47" s="102"/>
      <c r="L47" s="56"/>
      <c r="M47" s="56"/>
      <c r="N47" s="56"/>
      <c r="O47" s="56"/>
    </row>
    <row r="48" spans="2:8" ht="12.75">
      <c r="B48" s="1" t="s">
        <v>22</v>
      </c>
      <c r="C48" s="50"/>
      <c r="H48" s="1" t="s">
        <v>35</v>
      </c>
    </row>
    <row r="50" spans="2:8" ht="12.75">
      <c r="B50" s="1" t="s">
        <v>39</v>
      </c>
      <c r="H50" s="1" t="s">
        <v>54</v>
      </c>
    </row>
    <row r="52" spans="2:8" ht="12.75">
      <c r="B52" s="1" t="s">
        <v>52</v>
      </c>
      <c r="H52" s="1" t="s">
        <v>53</v>
      </c>
    </row>
    <row r="53" ht="12.75">
      <c r="L53" s="232"/>
    </row>
  </sheetData>
  <mergeCells count="38">
    <mergeCell ref="I11:I12"/>
    <mergeCell ref="J11:J12"/>
    <mergeCell ref="L11:L12"/>
    <mergeCell ref="G40:G41"/>
    <mergeCell ref="H40:H41"/>
    <mergeCell ref="I40:I41"/>
    <mergeCell ref="J40:J41"/>
    <mergeCell ref="L39:O39"/>
    <mergeCell ref="O40:O41"/>
    <mergeCell ref="L40:L41"/>
    <mergeCell ref="M40:M41"/>
    <mergeCell ref="N40:N41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A36:D36"/>
    <mergeCell ref="E36:F36"/>
    <mergeCell ref="F39:F41"/>
    <mergeCell ref="G39:J39"/>
    <mergeCell ref="K39:K41"/>
    <mergeCell ref="A39:A41"/>
    <mergeCell ref="B39:B41"/>
    <mergeCell ref="C39:C41"/>
    <mergeCell ref="D39:D41"/>
    <mergeCell ref="E39:E41"/>
  </mergeCells>
  <printOptions/>
  <pageMargins left="0.1968503937007874" right="0" top="0.2362204724409449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 topLeftCell="A25">
      <selection activeCell="L28" sqref="L28"/>
    </sheetView>
  </sheetViews>
  <sheetFormatPr defaultColWidth="9.00390625" defaultRowHeight="12.75"/>
  <cols>
    <col min="1" max="1" width="7.125" style="145" customWidth="1"/>
    <col min="2" max="2" width="8.625" style="115" customWidth="1"/>
    <col min="3" max="3" width="41.375" style="113" customWidth="1"/>
    <col min="4" max="4" width="8.625" style="112" customWidth="1"/>
    <col min="5" max="5" width="9.25390625" style="112" customWidth="1"/>
    <col min="6" max="6" width="11.375" style="114" customWidth="1"/>
    <col min="7" max="16384" width="9.125" style="144" customWidth="1"/>
  </cols>
  <sheetData>
    <row r="1" spans="1:7" ht="15.75">
      <c r="A1" s="345" t="s">
        <v>40</v>
      </c>
      <c r="B1" s="345"/>
      <c r="C1" s="345"/>
      <c r="D1" s="345"/>
      <c r="E1" s="345"/>
      <c r="F1" s="345"/>
      <c r="G1" s="345"/>
    </row>
    <row r="2" spans="1:7" ht="18.75" thickBot="1">
      <c r="A2" s="346" t="s">
        <v>60</v>
      </c>
      <c r="B2" s="346"/>
      <c r="C2" s="346"/>
      <c r="D2" s="346"/>
      <c r="E2" s="346"/>
      <c r="F2" s="346"/>
      <c r="G2" s="346"/>
    </row>
    <row r="3" spans="1:7" ht="27" thickBot="1">
      <c r="A3" s="347" t="s">
        <v>41</v>
      </c>
      <c r="B3" s="348"/>
      <c r="C3" s="348"/>
      <c r="D3" s="348"/>
      <c r="E3" s="348"/>
      <c r="F3" s="348"/>
      <c r="G3" s="349"/>
    </row>
    <row r="4" spans="1:7" ht="13.5" thickBot="1">
      <c r="A4" s="146"/>
      <c r="B4" s="147"/>
      <c r="C4" s="148"/>
      <c r="D4" s="149"/>
      <c r="E4" s="149"/>
      <c r="F4" s="150"/>
      <c r="G4" s="151"/>
    </row>
    <row r="5" spans="1:7" ht="13.5" thickBot="1">
      <c r="A5" s="152" t="s">
        <v>31</v>
      </c>
      <c r="B5" s="153" t="s">
        <v>23</v>
      </c>
      <c r="C5" s="154" t="s">
        <v>24</v>
      </c>
      <c r="D5" s="153" t="s">
        <v>32</v>
      </c>
      <c r="E5" s="153" t="s">
        <v>25</v>
      </c>
      <c r="F5" s="155" t="s">
        <v>33</v>
      </c>
      <c r="G5" s="156" t="s">
        <v>42</v>
      </c>
    </row>
    <row r="6" spans="1:7" ht="12.75" customHeight="1">
      <c r="A6" s="157"/>
      <c r="B6" s="158"/>
      <c r="C6" s="159" t="s">
        <v>34</v>
      </c>
      <c r="D6" s="158"/>
      <c r="E6" s="158"/>
      <c r="F6" s="160"/>
      <c r="G6" s="161"/>
    </row>
    <row r="7" spans="1:7" ht="15" customHeight="1">
      <c r="A7" s="162"/>
      <c r="B7" s="280" t="s">
        <v>45</v>
      </c>
      <c r="C7" s="265" t="s">
        <v>80</v>
      </c>
      <c r="D7" s="266" t="s">
        <v>81</v>
      </c>
      <c r="E7" s="267" t="s">
        <v>82</v>
      </c>
      <c r="F7" s="277">
        <v>235.08</v>
      </c>
      <c r="G7" s="165"/>
    </row>
    <row r="8" spans="1:7" ht="12.75" customHeight="1">
      <c r="A8" s="162"/>
      <c r="B8" s="280" t="s">
        <v>70</v>
      </c>
      <c r="C8" s="268" t="s">
        <v>83</v>
      </c>
      <c r="D8" s="263" t="s">
        <v>43</v>
      </c>
      <c r="E8" s="263">
        <v>1</v>
      </c>
      <c r="F8" s="278">
        <v>394.62</v>
      </c>
      <c r="G8" s="165"/>
    </row>
    <row r="9" spans="1:7" ht="12.75" customHeight="1">
      <c r="A9" s="162"/>
      <c r="B9" s="280" t="s">
        <v>85</v>
      </c>
      <c r="C9" s="202" t="s">
        <v>87</v>
      </c>
      <c r="D9" s="266" t="s">
        <v>43</v>
      </c>
      <c r="E9" s="266">
        <v>1</v>
      </c>
      <c r="F9" s="279">
        <v>1123.92</v>
      </c>
      <c r="G9" s="165"/>
    </row>
    <row r="10" spans="1:7" ht="13.5" thickBot="1">
      <c r="A10" s="166"/>
      <c r="B10" s="281"/>
      <c r="C10" s="168"/>
      <c r="D10" s="167"/>
      <c r="E10" s="169" t="s">
        <v>26</v>
      </c>
      <c r="F10" s="170">
        <f>SUM(F7:F9)</f>
        <v>1754</v>
      </c>
      <c r="G10" s="171"/>
    </row>
    <row r="11" spans="1:7" ht="12.75">
      <c r="A11" s="162"/>
      <c r="B11" s="282"/>
      <c r="C11" s="172" t="s">
        <v>44</v>
      </c>
      <c r="D11" s="163"/>
      <c r="E11" s="163"/>
      <c r="F11" s="164"/>
      <c r="G11" s="165"/>
    </row>
    <row r="12" spans="1:7" ht="12.75">
      <c r="A12" s="162"/>
      <c r="B12" s="290" t="s">
        <v>45</v>
      </c>
      <c r="C12" s="272" t="s">
        <v>88</v>
      </c>
      <c r="D12" s="291" t="s">
        <v>46</v>
      </c>
      <c r="E12" s="292">
        <v>1504.1</v>
      </c>
      <c r="F12" s="293">
        <f>E12*1.8</f>
        <v>2707.38</v>
      </c>
      <c r="G12" s="295">
        <v>1.8</v>
      </c>
    </row>
    <row r="13" spans="1:7" ht="25.5">
      <c r="A13" s="162"/>
      <c r="B13" s="290" t="s">
        <v>62</v>
      </c>
      <c r="C13" s="273" t="s">
        <v>89</v>
      </c>
      <c r="D13" s="291" t="s">
        <v>46</v>
      </c>
      <c r="E13" s="292">
        <v>1504.1</v>
      </c>
      <c r="F13" s="293">
        <f>E13*1.8</f>
        <v>2707.38</v>
      </c>
      <c r="G13" s="295">
        <v>1.8</v>
      </c>
    </row>
    <row r="14" spans="1:7" ht="13.5" thickBot="1">
      <c r="A14" s="166"/>
      <c r="B14" s="283"/>
      <c r="C14" s="174"/>
      <c r="D14" s="173"/>
      <c r="E14" s="169" t="s">
        <v>26</v>
      </c>
      <c r="F14" s="175">
        <f>SUM(F12:F13)</f>
        <v>5415</v>
      </c>
      <c r="G14" s="176"/>
    </row>
    <row r="15" spans="1:7" ht="12.75">
      <c r="A15" s="162"/>
      <c r="B15" s="280"/>
      <c r="C15" s="172" t="s">
        <v>44</v>
      </c>
      <c r="D15" s="233"/>
      <c r="E15" s="177"/>
      <c r="F15" s="178"/>
      <c r="G15" s="179"/>
    </row>
    <row r="16" spans="1:7" s="185" customFormat="1" ht="12.75">
      <c r="A16" s="180"/>
      <c r="B16" s="284"/>
      <c r="C16" s="181" t="s">
        <v>28</v>
      </c>
      <c r="D16" s="182"/>
      <c r="E16" s="182"/>
      <c r="F16" s="183"/>
      <c r="G16" s="184"/>
    </row>
    <row r="17" spans="1:7" s="185" customFormat="1" ht="38.25">
      <c r="A17" s="186"/>
      <c r="B17" s="285" t="s">
        <v>45</v>
      </c>
      <c r="C17" s="235" t="s">
        <v>61</v>
      </c>
      <c r="D17" s="236" t="s">
        <v>46</v>
      </c>
      <c r="E17" s="236">
        <v>1504.1</v>
      </c>
      <c r="F17" s="237">
        <f>E17*G17</f>
        <v>812.21</v>
      </c>
      <c r="G17" s="203">
        <v>0.54</v>
      </c>
    </row>
    <row r="18" spans="1:7" s="185" customFormat="1" ht="12.75" customHeight="1">
      <c r="A18" s="186"/>
      <c r="B18" s="285" t="s">
        <v>62</v>
      </c>
      <c r="C18" s="238" t="s">
        <v>63</v>
      </c>
      <c r="D18" s="239" t="s">
        <v>46</v>
      </c>
      <c r="E18" s="236">
        <v>1504.1</v>
      </c>
      <c r="F18" s="240">
        <f>E18*G18</f>
        <v>35782.54</v>
      </c>
      <c r="G18" s="203">
        <v>23.79</v>
      </c>
    </row>
    <row r="19" spans="1:7" s="185" customFormat="1" ht="13.5" thickBot="1">
      <c r="A19" s="187"/>
      <c r="B19" s="286"/>
      <c r="C19" s="188"/>
      <c r="D19" s="189"/>
      <c r="E19" s="169" t="s">
        <v>26</v>
      </c>
      <c r="F19" s="190">
        <f>SUM(F17:F18)</f>
        <v>36595</v>
      </c>
      <c r="G19" s="191"/>
    </row>
    <row r="20" spans="1:7" s="185" customFormat="1" ht="12.75">
      <c r="A20" s="192"/>
      <c r="B20" s="287"/>
      <c r="C20" s="193" t="s">
        <v>27</v>
      </c>
      <c r="D20" s="194"/>
      <c r="E20" s="194"/>
      <c r="F20" s="195"/>
      <c r="G20" s="196"/>
    </row>
    <row r="21" spans="1:7" s="185" customFormat="1" ht="15">
      <c r="A21" s="180"/>
      <c r="B21" s="284" t="s">
        <v>70</v>
      </c>
      <c r="C21" s="248" t="s">
        <v>67</v>
      </c>
      <c r="D21" s="249" t="s">
        <v>68</v>
      </c>
      <c r="E21" s="250" t="s">
        <v>69</v>
      </c>
      <c r="F21" s="276">
        <v>1696.89</v>
      </c>
      <c r="G21" s="197"/>
    </row>
    <row r="22" spans="1:7" ht="12.75" customHeight="1" thickBot="1">
      <c r="A22" s="166"/>
      <c r="B22" s="288"/>
      <c r="C22" s="198"/>
      <c r="D22" s="199"/>
      <c r="E22" s="200" t="s">
        <v>26</v>
      </c>
      <c r="F22" s="190">
        <f>SUM(F20:F21)</f>
        <v>1697</v>
      </c>
      <c r="G22" s="176"/>
    </row>
    <row r="23" spans="1:7" ht="12.75" customHeight="1">
      <c r="A23" s="162"/>
      <c r="B23" s="280"/>
      <c r="C23" s="181" t="s">
        <v>28</v>
      </c>
      <c r="D23" s="233"/>
      <c r="E23" s="233"/>
      <c r="F23" s="201"/>
      <c r="G23" s="179"/>
    </row>
    <row r="24" spans="1:7" ht="12.75" customHeight="1">
      <c r="A24" s="162"/>
      <c r="B24" s="296" t="s">
        <v>73</v>
      </c>
      <c r="C24" s="251" t="s">
        <v>71</v>
      </c>
      <c r="D24" s="251" t="s">
        <v>72</v>
      </c>
      <c r="E24" s="252">
        <v>100</v>
      </c>
      <c r="F24" s="253">
        <v>6799.12</v>
      </c>
      <c r="G24" s="179"/>
    </row>
    <row r="25" spans="1:7" ht="12.75" customHeight="1">
      <c r="A25" s="162"/>
      <c r="B25" s="296" t="s">
        <v>75</v>
      </c>
      <c r="C25" s="254" t="s">
        <v>74</v>
      </c>
      <c r="D25" s="255" t="s">
        <v>47</v>
      </c>
      <c r="E25" s="256">
        <v>10</v>
      </c>
      <c r="F25" s="275">
        <v>6672.825</v>
      </c>
      <c r="G25" s="179"/>
    </row>
    <row r="26" spans="1:7" ht="18.75" customHeight="1">
      <c r="A26" s="210"/>
      <c r="B26" s="297" t="s">
        <v>62</v>
      </c>
      <c r="C26" s="257" t="s">
        <v>76</v>
      </c>
      <c r="D26" s="258" t="s">
        <v>46</v>
      </c>
      <c r="E26" s="258">
        <v>3.925</v>
      </c>
      <c r="F26" s="182">
        <v>263.76</v>
      </c>
      <c r="G26" s="203"/>
    </row>
    <row r="27" spans="1:7" ht="12.75" customHeight="1" thickBot="1">
      <c r="A27" s="301"/>
      <c r="B27" s="288"/>
      <c r="C27" s="302"/>
      <c r="D27" s="303"/>
      <c r="E27" s="200" t="s">
        <v>26</v>
      </c>
      <c r="F27" s="205">
        <f>SUM(F24:F26)</f>
        <v>13735.71</v>
      </c>
      <c r="G27" s="304"/>
    </row>
    <row r="28" spans="1:12" ht="12.75" customHeight="1">
      <c r="A28" s="162"/>
      <c r="B28" s="280"/>
      <c r="C28" s="300" t="s">
        <v>29</v>
      </c>
      <c r="D28" s="233"/>
      <c r="E28" s="233"/>
      <c r="F28" s="234"/>
      <c r="G28" s="179"/>
      <c r="L28" s="294"/>
    </row>
    <row r="29" spans="1:7" ht="12.75" customHeight="1">
      <c r="A29" s="162"/>
      <c r="B29" s="296" t="s">
        <v>45</v>
      </c>
      <c r="C29" s="259" t="s">
        <v>77</v>
      </c>
      <c r="D29" s="260" t="s">
        <v>43</v>
      </c>
      <c r="E29" s="260">
        <v>10</v>
      </c>
      <c r="F29" s="261">
        <v>727.45</v>
      </c>
      <c r="G29" s="179"/>
    </row>
    <row r="30" spans="1:7" ht="12.75" customHeight="1">
      <c r="A30" s="162"/>
      <c r="B30" s="342" t="s">
        <v>48</v>
      </c>
      <c r="C30" s="262" t="s">
        <v>78</v>
      </c>
      <c r="D30" s="263" t="s">
        <v>43</v>
      </c>
      <c r="E30" s="264">
        <v>9</v>
      </c>
      <c r="F30" s="343">
        <v>13923.97</v>
      </c>
      <c r="G30" s="179"/>
    </row>
    <row r="31" spans="1:7" ht="12.75" customHeight="1">
      <c r="A31" s="162"/>
      <c r="B31" s="342"/>
      <c r="C31" s="262" t="s">
        <v>79</v>
      </c>
      <c r="D31" s="263" t="s">
        <v>43</v>
      </c>
      <c r="E31" s="264">
        <v>11</v>
      </c>
      <c r="F31" s="344"/>
      <c r="G31" s="179"/>
    </row>
    <row r="32" spans="1:7" ht="12.75" customHeight="1">
      <c r="A32" s="162"/>
      <c r="B32" s="342" t="s">
        <v>85</v>
      </c>
      <c r="C32" s="269" t="s">
        <v>84</v>
      </c>
      <c r="D32" s="270" t="s">
        <v>43</v>
      </c>
      <c r="E32" s="270">
        <v>5</v>
      </c>
      <c r="F32" s="274">
        <v>1457.25</v>
      </c>
      <c r="G32" s="179"/>
    </row>
    <row r="33" spans="1:7" ht="12.75" customHeight="1">
      <c r="A33" s="162"/>
      <c r="B33" s="342"/>
      <c r="C33" s="269" t="s">
        <v>84</v>
      </c>
      <c r="D33" s="270" t="s">
        <v>43</v>
      </c>
      <c r="E33" s="270">
        <v>5</v>
      </c>
      <c r="F33" s="340">
        <v>1748.68</v>
      </c>
      <c r="G33" s="179"/>
    </row>
    <row r="34" spans="1:7" ht="12.75" customHeight="1">
      <c r="A34" s="162"/>
      <c r="B34" s="342"/>
      <c r="C34" s="269" t="s">
        <v>86</v>
      </c>
      <c r="D34" s="270" t="s">
        <v>43</v>
      </c>
      <c r="E34" s="270">
        <v>1</v>
      </c>
      <c r="F34" s="341"/>
      <c r="G34" s="203"/>
    </row>
    <row r="35" spans="1:7" ht="12.75" customHeight="1" thickBot="1">
      <c r="A35" s="166"/>
      <c r="B35" s="288"/>
      <c r="C35" s="204"/>
      <c r="D35" s="199"/>
      <c r="E35" s="200" t="s">
        <v>26</v>
      </c>
      <c r="F35" s="205">
        <f>SUM(F29:F34)</f>
        <v>17857.35</v>
      </c>
      <c r="G35" s="176"/>
    </row>
    <row r="36" spans="1:7" ht="12.75">
      <c r="A36" s="206"/>
      <c r="B36" s="289"/>
      <c r="C36" s="305" t="s">
        <v>44</v>
      </c>
      <c r="D36" s="271"/>
      <c r="E36" s="207"/>
      <c r="F36" s="208"/>
      <c r="G36" s="209"/>
    </row>
    <row r="37" spans="1:7" ht="12.75">
      <c r="A37" s="206"/>
      <c r="B37" s="289"/>
      <c r="C37" s="306" t="s">
        <v>29</v>
      </c>
      <c r="D37" s="271"/>
      <c r="E37" s="207"/>
      <c r="F37" s="208"/>
      <c r="G37" s="209"/>
    </row>
    <row r="38" spans="1:7" ht="12.75">
      <c r="A38" s="210"/>
      <c r="B38" s="241" t="s">
        <v>45</v>
      </c>
      <c r="C38" s="242" t="s">
        <v>64</v>
      </c>
      <c r="D38" s="243" t="s">
        <v>65</v>
      </c>
      <c r="E38" s="244">
        <v>3</v>
      </c>
      <c r="F38" s="245">
        <f>E38*G38</f>
        <v>5272</v>
      </c>
      <c r="G38" s="246">
        <v>1757.34</v>
      </c>
    </row>
    <row r="39" spans="1:7" ht="12.75">
      <c r="A39" s="210"/>
      <c r="B39" s="241" t="s">
        <v>62</v>
      </c>
      <c r="C39" s="247" t="s">
        <v>66</v>
      </c>
      <c r="D39" s="243" t="s">
        <v>43</v>
      </c>
      <c r="E39" s="244">
        <v>9</v>
      </c>
      <c r="F39" s="245">
        <f>E39*G39</f>
        <v>4622</v>
      </c>
      <c r="G39" s="246">
        <v>513.6</v>
      </c>
    </row>
    <row r="40" spans="1:7" ht="13.5" thickBot="1">
      <c r="A40" s="166"/>
      <c r="B40" s="288"/>
      <c r="C40" s="204"/>
      <c r="D40" s="199"/>
      <c r="E40" s="200" t="s">
        <v>26</v>
      </c>
      <c r="F40" s="190">
        <f>SUM(F38:F39)</f>
        <v>9894</v>
      </c>
      <c r="G40" s="176"/>
    </row>
    <row r="41" spans="1:7" ht="13.5" thickBot="1">
      <c r="A41" s="211"/>
      <c r="B41" s="212"/>
      <c r="C41" s="213"/>
      <c r="D41" s="214"/>
      <c r="E41" s="215" t="s">
        <v>30</v>
      </c>
      <c r="F41" s="216">
        <f>F40+F35+F22+F19+F14+F10+F27</f>
        <v>86948.06</v>
      </c>
      <c r="G41" s="217"/>
    </row>
    <row r="42" spans="1:7" ht="12.75">
      <c r="A42" s="218"/>
      <c r="B42" s="219"/>
      <c r="C42" s="220"/>
      <c r="D42" s="221"/>
      <c r="E42" s="221"/>
      <c r="F42" s="222"/>
      <c r="G42" s="223"/>
    </row>
    <row r="43" spans="1:7" ht="12.75">
      <c r="A43" s="218"/>
      <c r="B43" s="219"/>
      <c r="C43" s="220"/>
      <c r="D43" s="221"/>
      <c r="E43" s="221"/>
      <c r="F43" s="222"/>
      <c r="G43" s="223"/>
    </row>
    <row r="44" spans="1:7" s="230" customFormat="1" ht="12.75">
      <c r="A44" s="224"/>
      <c r="B44" s="225" t="s">
        <v>22</v>
      </c>
      <c r="C44" s="226"/>
      <c r="D44" s="227" t="s">
        <v>35</v>
      </c>
      <c r="E44" s="227"/>
      <c r="F44" s="228"/>
      <c r="G44" s="229"/>
    </row>
    <row r="45" spans="1:7" ht="12.75">
      <c r="A45" s="218"/>
      <c r="B45" s="219"/>
      <c r="C45" s="220"/>
      <c r="D45" s="221"/>
      <c r="E45" s="221"/>
      <c r="F45" s="222"/>
      <c r="G45" s="223"/>
    </row>
    <row r="46" ht="12.75">
      <c r="A46" s="142"/>
    </row>
    <row r="47" ht="12.75">
      <c r="A47" s="142"/>
    </row>
    <row r="48" ht="12.75">
      <c r="A48" s="142"/>
    </row>
    <row r="49" ht="12.75">
      <c r="A49" s="142"/>
    </row>
    <row r="50" ht="12.75">
      <c r="A50" s="142"/>
    </row>
    <row r="51" ht="12.75">
      <c r="A51" s="142"/>
    </row>
    <row r="52" ht="12.75">
      <c r="A52" s="142"/>
    </row>
    <row r="53" ht="12.75">
      <c r="A53" s="142"/>
    </row>
    <row r="54" ht="12.75">
      <c r="A54" s="142"/>
    </row>
    <row r="55" ht="12.75">
      <c r="A55" s="142"/>
    </row>
    <row r="56" ht="12.75">
      <c r="A56" s="142"/>
    </row>
    <row r="57" ht="12.75">
      <c r="A57" s="142"/>
    </row>
    <row r="58" ht="12.75">
      <c r="A58" s="142"/>
    </row>
    <row r="59" ht="12.75">
      <c r="A59" s="142"/>
    </row>
    <row r="60" ht="12.75">
      <c r="A60" s="142"/>
    </row>
    <row r="61" ht="12.75">
      <c r="A61" s="142"/>
    </row>
    <row r="62" ht="12.75">
      <c r="A62" s="142"/>
    </row>
    <row r="63" ht="12.75">
      <c r="A63" s="142"/>
    </row>
    <row r="64" ht="12.75">
      <c r="A64" s="142"/>
    </row>
    <row r="65" ht="12.75">
      <c r="A65" s="142"/>
    </row>
    <row r="66" ht="12.75">
      <c r="A66" s="142"/>
    </row>
    <row r="67" ht="12.75">
      <c r="A67" s="142"/>
    </row>
    <row r="68" ht="12.75">
      <c r="A68" s="142"/>
    </row>
    <row r="69" ht="12.75">
      <c r="A69" s="142"/>
    </row>
    <row r="70" ht="12.75">
      <c r="A70" s="142"/>
    </row>
  </sheetData>
  <mergeCells count="7">
    <mergeCell ref="F33:F34"/>
    <mergeCell ref="B32:B34"/>
    <mergeCell ref="F30:F31"/>
    <mergeCell ref="B30:B31"/>
    <mergeCell ref="A1:G1"/>
    <mergeCell ref="A2:G2"/>
    <mergeCell ref="A3:G3"/>
  </mergeCells>
  <printOptions/>
  <pageMargins left="0.4330708661417323" right="0" top="0.551181102362204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2017-01-17T11:49:55Z</cp:lastPrinted>
  <dcterms:created xsi:type="dcterms:W3CDTF">2010-11-29T02:37:01Z</dcterms:created>
  <dcterms:modified xsi:type="dcterms:W3CDTF">2017-01-18T10:25:07Z</dcterms:modified>
  <cp:category/>
  <cp:version/>
  <cp:contentType/>
  <cp:contentStatus/>
</cp:coreProperties>
</file>